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400" yWindow="1760" windowWidth="18380" windowHeight="12740" activeTab="1"/>
  </bookViews>
  <sheets>
    <sheet name="Income" sheetId="1" r:id="rId1"/>
    <sheet name="Expense" sheetId="2" r:id="rId2"/>
  </sheets>
  <definedNames>
    <definedName name="_xlnm.Print_Area" localSheetId="1">'Expense'!$A$1:$M$86</definedName>
    <definedName name="_xlnm.Print_Area" localSheetId="0">'Income'!$A$2:$L$34</definedName>
  </definedNames>
  <calcPr fullCalcOnLoad="1"/>
</workbook>
</file>

<file path=xl/sharedStrings.xml><?xml version="1.0" encoding="utf-8"?>
<sst xmlns="http://schemas.openxmlformats.org/spreadsheetml/2006/main" count="110" uniqueCount="87">
  <si>
    <t>Sponsors Discrete Registrations</t>
  </si>
  <si>
    <t>Break even at X people (paying)</t>
  </si>
  <si>
    <t>Average fee</t>
  </si>
  <si>
    <t>TOTAL EXPENSES</t>
  </si>
  <si>
    <t>BALANCE</t>
  </si>
  <si>
    <t>Taxes and services included</t>
  </si>
  <si>
    <t>ISWC 200x Budget</t>
  </si>
  <si>
    <t>Cost per head</t>
  </si>
  <si>
    <t>Income</t>
  </si>
  <si>
    <t>Conference Registration</t>
  </si>
  <si>
    <t>Tutorials</t>
  </si>
  <si>
    <t>Workshops</t>
  </si>
  <si>
    <t>Sponsorship</t>
  </si>
  <si>
    <t>Exhibitors</t>
  </si>
  <si>
    <t>TOTAL INCOME</t>
  </si>
  <si>
    <t>TOTAL EXPENSE</t>
  </si>
  <si>
    <t>Expense</t>
  </si>
  <si>
    <t>Conference Attendance</t>
  </si>
  <si>
    <t>Memorabilia</t>
  </si>
  <si>
    <t>Security</t>
  </si>
  <si>
    <t>Lunch</t>
  </si>
  <si>
    <t>Main Conference attendees</t>
  </si>
  <si>
    <t>Tut/Work day attendees</t>
  </si>
  <si>
    <t>Projected Attendance</t>
  </si>
  <si>
    <t>#</t>
  </si>
  <si>
    <t>unit</t>
  </si>
  <si>
    <t>total</t>
  </si>
  <si>
    <t>Projected attendance</t>
  </si>
  <si>
    <t>Refreshments (AM and PM)</t>
  </si>
  <si>
    <t>Reception</t>
  </si>
  <si>
    <t>Banquet Dinner</t>
  </si>
  <si>
    <t>Conference Web Site</t>
  </si>
  <si>
    <t>Printing</t>
  </si>
  <si>
    <t>Promotional Material</t>
  </si>
  <si>
    <t>Invited Speakers</t>
  </si>
  <si>
    <t>Secretary/Adm Support</t>
  </si>
  <si>
    <t>Meeting Package</t>
  </si>
  <si>
    <t>Online Registration System</t>
  </si>
  <si>
    <t>Social Program</t>
  </si>
  <si>
    <t>Reception Facilities</t>
  </si>
  <si>
    <t>Business Center</t>
  </si>
  <si>
    <t>Early-regular</t>
  </si>
  <si>
    <t>Early-academic</t>
  </si>
  <si>
    <t>Early students</t>
  </si>
  <si>
    <t>Late-regular</t>
  </si>
  <si>
    <t>Late-academic</t>
  </si>
  <si>
    <t>Late-students</t>
  </si>
  <si>
    <t>VARIABLE COSTS</t>
  </si>
  <si>
    <t>MAIN CONFERENCE</t>
  </si>
  <si>
    <t>Food:</t>
  </si>
  <si>
    <t>Conference Rooms:</t>
  </si>
  <si>
    <t>Room Fee</t>
  </si>
  <si>
    <t>Materials:</t>
  </si>
  <si>
    <t>Conference Bag</t>
  </si>
  <si>
    <t>Proceedings</t>
  </si>
  <si>
    <t>Equipment:</t>
  </si>
  <si>
    <t>Wireless Internet</t>
  </si>
  <si>
    <t>Shipping</t>
  </si>
  <si>
    <t>FIXED COSTS</t>
  </si>
  <si>
    <t>Total Variable Cost:</t>
  </si>
  <si>
    <t>Conference Management System</t>
  </si>
  <si>
    <t xml:space="preserve">Contingency </t>
  </si>
  <si>
    <t>Credit Card Proc</t>
  </si>
  <si>
    <t>Display/Demo Tables</t>
  </si>
  <si>
    <t>3 LCD Projectors x 3 days</t>
  </si>
  <si>
    <t>Tourist Visa Papers</t>
  </si>
  <si>
    <t>Wireless Internet tech support</t>
  </si>
  <si>
    <t xml:space="preserve">Bar Tender Service (Banquet) </t>
  </si>
  <si>
    <t>Total Variable Cost (per person):</t>
  </si>
  <si>
    <t>Total Fixed Cost:</t>
  </si>
  <si>
    <t>Rooms</t>
  </si>
  <si>
    <t>Awards</t>
  </si>
  <si>
    <t>WORKSHOPS &amp; TUTORIALS</t>
  </si>
  <si>
    <t>Workshop Discrete registrations</t>
  </si>
  <si>
    <t>Tutorial Discrete registrations</t>
  </si>
  <si>
    <t>Chairpersons Discrete Registrations</t>
  </si>
  <si>
    <t>Local Organizers Discrete Registrations</t>
  </si>
  <si>
    <t>Posterboards</t>
  </si>
  <si>
    <t>Electricity for 50 Demos</t>
  </si>
  <si>
    <r>
      <rPr>
        <sz val="10"/>
        <rFont val="Arial"/>
        <family val="0"/>
      </rPr>
      <t>Confernece</t>
    </r>
    <r>
      <rPr>
        <sz val="10"/>
        <rFont val="Arial"/>
        <family val="0"/>
      </rPr>
      <t xml:space="preserve"> Center - Hotel Transportation</t>
    </r>
  </si>
  <si>
    <r>
      <t>Tutorial Attendance</t>
    </r>
    <r>
      <rPr>
        <b/>
        <sz val="10"/>
        <rFont val="Arial"/>
        <family val="2"/>
      </rPr>
      <t xml:space="preserve"> (per day)</t>
    </r>
  </si>
  <si>
    <r>
      <t>Workshop Attendance</t>
    </r>
    <r>
      <rPr>
        <b/>
        <sz val="10"/>
        <rFont val="Arial"/>
        <family val="2"/>
      </rPr>
      <t xml:space="preserve"> (per day)</t>
    </r>
  </si>
  <si>
    <r>
      <rPr>
        <sz val="10"/>
        <rFont val="Arial"/>
        <family val="0"/>
      </rPr>
      <t>12</t>
    </r>
    <r>
      <rPr>
        <sz val="10"/>
        <rFont val="Arial"/>
        <family val="0"/>
      </rPr>
      <t xml:space="preserve"> LCD Projectors x 2 days</t>
    </r>
  </si>
  <si>
    <r>
      <rPr>
        <sz val="10"/>
        <rFont val="Arial"/>
        <family val="0"/>
      </rPr>
      <t>Conference</t>
    </r>
    <r>
      <rPr>
        <sz val="10"/>
        <rFont val="Arial"/>
        <family val="0"/>
      </rPr>
      <t xml:space="preserve"> Center - Hotel Transportation</t>
    </r>
  </si>
  <si>
    <t>(per day)</t>
  </si>
  <si>
    <t>Student Travel grants</t>
  </si>
  <si>
    <t>SWSA grant support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</si>
</sst>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&quot;R$ &quot;#,##0_);\(&quot;R$ &quot;#,##0\)"/>
    <numFmt numFmtId="181" formatCode="&quot;R$ &quot;#,##0_);[Red]\(&quot;R$ &quot;#,##0\)"/>
    <numFmt numFmtId="182" formatCode="&quot;R$ &quot;#,##0.00_);\(&quot;R$ &quot;#,##0.00\)"/>
    <numFmt numFmtId="183" formatCode="&quot;R$ &quot;#,##0.00_);[Red]\(&quot;R$ &quot;#,##0.00\)"/>
    <numFmt numFmtId="184" formatCode="_(&quot;R$ &quot;* #,##0_);_(&quot;R$ &quot;* \(#,##0\);_(&quot;R$ &quot;* &quot;-&quot;_);_(@_)"/>
    <numFmt numFmtId="185" formatCode="_(&quot;R$ &quot;* #,##0.00_);_(&quot;R$ &quot;* \(#,##0.00\);_(&quot;R$ &quot;* &quot;-&quot;??_);_(@_)"/>
    <numFmt numFmtId="186" formatCode="[$$-409]#,##0.00"/>
    <numFmt numFmtId="187" formatCode="[$$-409]#,##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2.5"/>
      <color indexed="12"/>
      <name val="Arial"/>
      <family val="2"/>
    </font>
    <font>
      <u val="single"/>
      <sz val="12.5"/>
      <color indexed="61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3" fontId="0" fillId="34" borderId="13" xfId="0" applyNumberFormat="1" applyFill="1" applyBorder="1" applyAlignment="1">
      <alignment/>
    </xf>
    <xf numFmtId="3" fontId="0" fillId="34" borderId="12" xfId="0" applyNumberFormat="1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2" xfId="0" applyNumberForma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34" borderId="11" xfId="0" applyFill="1" applyBorder="1" applyAlignment="1">
      <alignment horizontal="right"/>
    </xf>
    <xf numFmtId="0" fontId="0" fillId="34" borderId="12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3" fontId="0" fillId="34" borderId="11" xfId="0" applyNumberForma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3" fontId="0" fillId="34" borderId="14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0" fontId="0" fillId="34" borderId="12" xfId="44" applyNumberFormat="1" applyFont="1" applyFill="1" applyBorder="1" applyAlignment="1">
      <alignment horizontal="right"/>
    </xf>
    <xf numFmtId="3" fontId="0" fillId="34" borderId="11" xfId="0" applyNumberForma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3" fontId="0" fillId="34" borderId="15" xfId="0" applyNumberFormat="1" applyFill="1" applyBorder="1" applyAlignment="1">
      <alignment/>
    </xf>
    <xf numFmtId="0" fontId="1" fillId="0" borderId="0" xfId="0" applyFont="1" applyBorder="1" applyAlignment="1">
      <alignment wrapText="1"/>
    </xf>
    <xf numFmtId="0" fontId="3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wrapText="1"/>
    </xf>
    <xf numFmtId="0" fontId="0" fillId="36" borderId="11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3" fontId="0" fillId="37" borderId="13" xfId="0" applyNumberFormat="1" applyFill="1" applyBorder="1" applyAlignment="1">
      <alignment/>
    </xf>
    <xf numFmtId="0" fontId="6" fillId="0" borderId="10" xfId="0" applyFont="1" applyBorder="1" applyAlignment="1">
      <alignment wrapText="1"/>
    </xf>
    <xf numFmtId="3" fontId="0" fillId="36" borderId="13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0" fillId="0" borderId="12" xfId="44" applyNumberFormat="1" applyFont="1" applyFill="1" applyBorder="1" applyAlignment="1">
      <alignment horizontal="right"/>
    </xf>
    <xf numFmtId="3" fontId="0" fillId="0" borderId="11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0" fontId="0" fillId="0" borderId="12" xfId="0" applyNumberFormat="1" applyFill="1" applyBorder="1" applyAlignment="1">
      <alignment horizontal="right"/>
    </xf>
    <xf numFmtId="0" fontId="0" fillId="0" borderId="11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186" fontId="0" fillId="0" borderId="13" xfId="0" applyNumberFormat="1" applyFill="1" applyBorder="1" applyAlignment="1">
      <alignment/>
    </xf>
    <xf numFmtId="186" fontId="0" fillId="34" borderId="12" xfId="0" applyNumberFormat="1" applyFill="1" applyBorder="1" applyAlignment="1">
      <alignment/>
    </xf>
    <xf numFmtId="186" fontId="0" fillId="34" borderId="11" xfId="0" applyNumberFormat="1" applyFill="1" applyBorder="1" applyAlignment="1">
      <alignment/>
    </xf>
    <xf numFmtId="186" fontId="0" fillId="0" borderId="16" xfId="44" applyNumberFormat="1" applyFont="1" applyFill="1" applyBorder="1" applyAlignment="1">
      <alignment horizontal="right"/>
    </xf>
    <xf numFmtId="186" fontId="0" fillId="0" borderId="11" xfId="0" applyNumberFormat="1" applyFill="1" applyBorder="1" applyAlignment="1">
      <alignment/>
    </xf>
    <xf numFmtId="186" fontId="0" fillId="0" borderId="12" xfId="0" applyNumberFormat="1" applyFill="1" applyBorder="1" applyAlignment="1">
      <alignment horizontal="right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 wrapText="1"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wrapText="1"/>
    </xf>
    <xf numFmtId="0" fontId="0" fillId="37" borderId="12" xfId="0" applyFill="1" applyBorder="1" applyAlignment="1">
      <alignment horizontal="right"/>
    </xf>
    <xf numFmtId="0" fontId="1" fillId="38" borderId="10" xfId="0" applyFont="1" applyFill="1" applyBorder="1" applyAlignment="1">
      <alignment wrapText="1"/>
    </xf>
    <xf numFmtId="0" fontId="0" fillId="38" borderId="11" xfId="0" applyFill="1" applyBorder="1" applyAlignment="1">
      <alignment/>
    </xf>
    <xf numFmtId="0" fontId="0" fillId="38" borderId="12" xfId="0" applyFill="1" applyBorder="1" applyAlignment="1">
      <alignment/>
    </xf>
    <xf numFmtId="3" fontId="0" fillId="38" borderId="13" xfId="0" applyNumberFormat="1" applyFill="1" applyBorder="1" applyAlignment="1">
      <alignment/>
    </xf>
    <xf numFmtId="0" fontId="1" fillId="38" borderId="10" xfId="0" applyFont="1" applyFill="1" applyBorder="1" applyAlignment="1">
      <alignment wrapText="1"/>
    </xf>
    <xf numFmtId="0" fontId="0" fillId="38" borderId="17" xfId="0" applyFill="1" applyBorder="1" applyAlignment="1">
      <alignment/>
    </xf>
    <xf numFmtId="0" fontId="0" fillId="38" borderId="18" xfId="0" applyFill="1" applyBorder="1" applyAlignment="1">
      <alignment/>
    </xf>
    <xf numFmtId="2" fontId="0" fillId="37" borderId="12" xfId="0" applyNumberFormat="1" applyFill="1" applyBorder="1" applyAlignment="1">
      <alignment/>
    </xf>
    <xf numFmtId="2" fontId="0" fillId="37" borderId="12" xfId="44" applyNumberFormat="1" applyFont="1" applyFill="1" applyBorder="1" applyAlignment="1">
      <alignment horizontal="right"/>
    </xf>
    <xf numFmtId="186" fontId="0" fillId="37" borderId="16" xfId="44" applyNumberFormat="1" applyFont="1" applyFill="1" applyBorder="1" applyAlignment="1">
      <alignment horizontal="right"/>
    </xf>
    <xf numFmtId="3" fontId="0" fillId="37" borderId="15" xfId="0" applyNumberFormat="1" applyFill="1" applyBorder="1" applyAlignment="1">
      <alignment/>
    </xf>
    <xf numFmtId="0" fontId="0" fillId="37" borderId="12" xfId="0" applyNumberFormat="1" applyFill="1" applyBorder="1" applyAlignment="1">
      <alignment/>
    </xf>
    <xf numFmtId="0" fontId="0" fillId="37" borderId="12" xfId="0" applyNumberFormat="1" applyFill="1" applyBorder="1" applyAlignment="1">
      <alignment horizontal="right"/>
    </xf>
    <xf numFmtId="3" fontId="0" fillId="37" borderId="12" xfId="0" applyNumberFormat="1" applyFill="1" applyBorder="1" applyAlignment="1">
      <alignment horizontal="right"/>
    </xf>
    <xf numFmtId="0" fontId="0" fillId="37" borderId="11" xfId="0" applyNumberFormat="1" applyFill="1" applyBorder="1" applyAlignment="1">
      <alignment/>
    </xf>
    <xf numFmtId="0" fontId="0" fillId="37" borderId="14" xfId="0" applyNumberFormat="1" applyFill="1" applyBorder="1" applyAlignment="1">
      <alignment/>
    </xf>
    <xf numFmtId="3" fontId="0" fillId="37" borderId="14" xfId="0" applyNumberFormat="1" applyFill="1" applyBorder="1" applyAlignment="1">
      <alignment/>
    </xf>
    <xf numFmtId="0" fontId="0" fillId="37" borderId="12" xfId="44" applyNumberFormat="1" applyFont="1" applyFill="1" applyBorder="1" applyAlignment="1">
      <alignment horizontal="right"/>
    </xf>
    <xf numFmtId="0" fontId="0" fillId="37" borderId="11" xfId="0" applyFill="1" applyBorder="1" applyAlignment="1">
      <alignment horizontal="right"/>
    </xf>
    <xf numFmtId="186" fontId="0" fillId="37" borderId="12" xfId="0" applyNumberFormat="1" applyFill="1" applyBorder="1" applyAlignment="1">
      <alignment horizontal="right"/>
    </xf>
    <xf numFmtId="3" fontId="0" fillId="37" borderId="11" xfId="0" applyNumberFormat="1" applyFill="1" applyBorder="1" applyAlignment="1">
      <alignment horizontal="right"/>
    </xf>
    <xf numFmtId="0" fontId="0" fillId="0" borderId="10" xfId="0" applyFont="1" applyBorder="1" applyAlignment="1">
      <alignment wrapText="1"/>
    </xf>
    <xf numFmtId="0" fontId="1" fillId="37" borderId="19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0" fontId="1" fillId="37" borderId="21" xfId="0" applyFont="1" applyFill="1" applyBorder="1" applyAlignment="1">
      <alignment horizontal="center"/>
    </xf>
    <xf numFmtId="9" fontId="1" fillId="0" borderId="19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43" fontId="0" fillId="34" borderId="13" xfId="0" applyNumberFormat="1" applyFill="1" applyBorder="1" applyAlignment="1">
      <alignment horizontal="right"/>
    </xf>
    <xf numFmtId="43" fontId="0" fillId="37" borderId="13" xfId="0" applyNumberFormat="1" applyFill="1" applyBorder="1" applyAlignment="1">
      <alignment horizontal="right"/>
    </xf>
    <xf numFmtId="43" fontId="0" fillId="34" borderId="13" xfId="0" applyNumberFormat="1" applyFill="1" applyBorder="1" applyAlignment="1">
      <alignment/>
    </xf>
    <xf numFmtId="43" fontId="7" fillId="33" borderId="13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43" fontId="7" fillId="33" borderId="0" xfId="0" applyNumberFormat="1" applyFont="1" applyFill="1" applyAlignment="1">
      <alignment/>
    </xf>
    <xf numFmtId="43" fontId="3" fillId="33" borderId="0" xfId="0" applyNumberFormat="1" applyFont="1" applyFill="1" applyAlignment="1">
      <alignment/>
    </xf>
    <xf numFmtId="43" fontId="0" fillId="0" borderId="13" xfId="0" applyNumberFormat="1" applyFill="1" applyBorder="1" applyAlignment="1">
      <alignment horizontal="right"/>
    </xf>
    <xf numFmtId="43" fontId="0" fillId="0" borderId="13" xfId="0" applyNumberFormat="1" applyFill="1" applyBorder="1" applyAlignment="1">
      <alignment/>
    </xf>
    <xf numFmtId="43" fontId="0" fillId="34" borderId="11" xfId="0" applyNumberFormat="1" applyFill="1" applyBorder="1" applyAlignment="1">
      <alignment/>
    </xf>
    <xf numFmtId="43" fontId="0" fillId="34" borderId="22" xfId="0" applyNumberFormat="1" applyFill="1" applyBorder="1" applyAlignment="1">
      <alignment/>
    </xf>
    <xf numFmtId="43" fontId="0" fillId="38" borderId="23" xfId="0" applyNumberFormat="1" applyFill="1" applyBorder="1" applyAlignment="1">
      <alignment/>
    </xf>
    <xf numFmtId="43" fontId="0" fillId="36" borderId="13" xfId="0" applyNumberFormat="1" applyFill="1" applyBorder="1" applyAlignment="1">
      <alignment/>
    </xf>
    <xf numFmtId="43" fontId="0" fillId="38" borderId="13" xfId="0" applyNumberFormat="1" applyFill="1" applyBorder="1" applyAlignment="1">
      <alignment/>
    </xf>
    <xf numFmtId="43" fontId="0" fillId="34" borderId="12" xfId="0" applyNumberFormat="1" applyFill="1" applyBorder="1" applyAlignment="1">
      <alignment/>
    </xf>
    <xf numFmtId="43" fontId="0" fillId="33" borderId="13" xfId="0" applyNumberFormat="1" applyFill="1" applyBorder="1" applyAlignment="1">
      <alignment/>
    </xf>
    <xf numFmtId="43" fontId="0" fillId="0" borderId="11" xfId="0" applyNumberFormat="1" applyFill="1" applyBorder="1" applyAlignment="1">
      <alignment/>
    </xf>
    <xf numFmtId="43" fontId="0" fillId="0" borderId="11" xfId="0" applyNumberFormat="1" applyFill="1" applyBorder="1" applyAlignment="1">
      <alignment horizontal="right"/>
    </xf>
    <xf numFmtId="43" fontId="0" fillId="0" borderId="22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N46"/>
  <sheetViews>
    <sheetView workbookViewId="0" topLeftCell="A1">
      <selection activeCell="A45" sqref="A45"/>
    </sheetView>
  </sheetViews>
  <sheetFormatPr defaultColWidth="8.8515625" defaultRowHeight="12.75"/>
  <cols>
    <col min="1" max="1" width="27.421875" style="0" customWidth="1"/>
    <col min="2" max="2" width="9.7109375" style="0" customWidth="1"/>
    <col min="3" max="3" width="8.8515625" style="0" customWidth="1"/>
    <col min="4" max="4" width="12.140625" style="0" customWidth="1"/>
    <col min="5" max="7" width="8.8515625" style="0" customWidth="1"/>
    <col min="8" max="8" width="12.140625" style="0" customWidth="1"/>
    <col min="9" max="11" width="8.8515625" style="0" customWidth="1"/>
    <col min="12" max="12" width="11.8515625" style="0" customWidth="1"/>
  </cols>
  <sheetData>
    <row r="1" ht="12.75" thickBot="1">
      <c r="A1" t="s">
        <v>6</v>
      </c>
    </row>
    <row r="2" spans="1:12" ht="12.75" thickTop="1">
      <c r="A2" s="1" t="s">
        <v>27</v>
      </c>
      <c r="B2" s="94">
        <v>450</v>
      </c>
      <c r="C2" s="95"/>
      <c r="D2" s="96"/>
      <c r="F2" s="97">
        <v>0.2</v>
      </c>
      <c r="G2" s="98"/>
      <c r="H2" s="99"/>
      <c r="J2" s="97">
        <v>-0.2</v>
      </c>
      <c r="K2" s="98"/>
      <c r="L2" s="99"/>
    </row>
    <row r="3" spans="1:12" ht="12">
      <c r="A3" s="1"/>
      <c r="B3" s="5"/>
      <c r="C3" s="6"/>
      <c r="D3" s="7">
        <f>B2</f>
        <v>450</v>
      </c>
      <c r="F3" s="10"/>
      <c r="G3" s="11"/>
      <c r="H3" s="12">
        <f>B2*(1+F2)</f>
        <v>540</v>
      </c>
      <c r="J3" s="10"/>
      <c r="K3" s="11"/>
      <c r="L3" s="12">
        <f>B2*(1+J2)</f>
        <v>360</v>
      </c>
    </row>
    <row r="4" spans="1:12" ht="15">
      <c r="A4" s="4" t="s">
        <v>8</v>
      </c>
      <c r="B4" s="5"/>
      <c r="C4" s="6"/>
      <c r="D4" s="7"/>
      <c r="F4" s="10"/>
      <c r="G4" s="11"/>
      <c r="H4" s="12"/>
      <c r="J4" s="10"/>
      <c r="K4" s="11"/>
      <c r="L4" s="12"/>
    </row>
    <row r="5" spans="1:12" ht="12">
      <c r="A5" s="2" t="s">
        <v>9</v>
      </c>
      <c r="B5" s="5"/>
      <c r="C5" s="6"/>
      <c r="D5" s="7"/>
      <c r="F5" s="10"/>
      <c r="G5" s="11"/>
      <c r="H5" s="12"/>
      <c r="J5" s="10"/>
      <c r="K5" s="11"/>
      <c r="L5" s="12"/>
    </row>
    <row r="6" spans="1:12" ht="12">
      <c r="A6" s="1" t="s">
        <v>41</v>
      </c>
      <c r="B6" s="19">
        <f>B$2*0.13</f>
        <v>58.5</v>
      </c>
      <c r="C6" s="71">
        <v>0</v>
      </c>
      <c r="D6" s="101">
        <f>(B6*C6)</f>
        <v>0</v>
      </c>
      <c r="E6" s="21"/>
      <c r="F6" s="22">
        <f>B6*(1+F$2)</f>
        <v>70.2</v>
      </c>
      <c r="G6" s="23">
        <f>C6</f>
        <v>0</v>
      </c>
      <c r="H6" s="108">
        <f>(F6*G6)</f>
        <v>0</v>
      </c>
      <c r="I6" s="21"/>
      <c r="J6" s="22">
        <f>B6*(1+J$2)</f>
        <v>46.800000000000004</v>
      </c>
      <c r="K6" s="23">
        <f>C6</f>
        <v>0</v>
      </c>
      <c r="L6" s="108">
        <f>(J6*K6)</f>
        <v>0</v>
      </c>
    </row>
    <row r="7" spans="1:12" ht="12">
      <c r="A7" s="1" t="s">
        <v>42</v>
      </c>
      <c r="B7" s="19">
        <f>B$2*0.27</f>
        <v>121.50000000000001</v>
      </c>
      <c r="C7" s="71">
        <v>0</v>
      </c>
      <c r="D7" s="101">
        <f>(B7*C7)</f>
        <v>0</v>
      </c>
      <c r="E7" s="21"/>
      <c r="F7" s="22">
        <f>B7*(1+F$2)</f>
        <v>145.8</v>
      </c>
      <c r="G7" s="23">
        <f>C7</f>
        <v>0</v>
      </c>
      <c r="H7" s="108">
        <f>(F7*G7)</f>
        <v>0</v>
      </c>
      <c r="I7" s="21"/>
      <c r="J7" s="22">
        <f>B7*(1+J$2)</f>
        <v>97.20000000000002</v>
      </c>
      <c r="K7" s="23">
        <f>C7</f>
        <v>0</v>
      </c>
      <c r="L7" s="108">
        <f>(J7*K7)</f>
        <v>0</v>
      </c>
    </row>
    <row r="8" spans="1:12" ht="12">
      <c r="A8" s="1" t="s">
        <v>43</v>
      </c>
      <c r="B8" s="19">
        <f>B$2*0.23</f>
        <v>103.5</v>
      </c>
      <c r="C8" s="71">
        <v>0</v>
      </c>
      <c r="D8" s="101">
        <f>(B8*C8)</f>
        <v>0</v>
      </c>
      <c r="E8" s="21"/>
      <c r="F8" s="22">
        <f>B8*(1+F$2)</f>
        <v>124.19999999999999</v>
      </c>
      <c r="G8" s="23">
        <f>C8</f>
        <v>0</v>
      </c>
      <c r="H8" s="108">
        <f>(F8*G8)</f>
        <v>0</v>
      </c>
      <c r="I8" s="21"/>
      <c r="J8" s="22">
        <f>B8*(1+J$2)</f>
        <v>82.80000000000001</v>
      </c>
      <c r="K8" s="23">
        <f>C8</f>
        <v>0</v>
      </c>
      <c r="L8" s="108">
        <f>(J8*K8)</f>
        <v>0</v>
      </c>
    </row>
    <row r="9" spans="1:12" ht="12">
      <c r="A9" s="1"/>
      <c r="B9" s="19"/>
      <c r="C9" s="20"/>
      <c r="D9" s="101"/>
      <c r="E9" s="21"/>
      <c r="F9" s="22"/>
      <c r="G9" s="23"/>
      <c r="H9" s="108"/>
      <c r="I9" s="21"/>
      <c r="J9" s="22"/>
      <c r="K9" s="23"/>
      <c r="L9" s="108"/>
    </row>
    <row r="10" spans="1:12" ht="12">
      <c r="A10" s="2" t="s">
        <v>9</v>
      </c>
      <c r="B10" s="19"/>
      <c r="C10" s="20"/>
      <c r="D10" s="101"/>
      <c r="E10" s="21"/>
      <c r="F10" s="22"/>
      <c r="G10" s="23"/>
      <c r="H10" s="108"/>
      <c r="I10" s="21"/>
      <c r="J10" s="22"/>
      <c r="K10" s="23"/>
      <c r="L10" s="108"/>
    </row>
    <row r="11" spans="1:12" ht="12">
      <c r="A11" s="1" t="s">
        <v>44</v>
      </c>
      <c r="B11" s="19">
        <f>B$2*0.12</f>
        <v>54</v>
      </c>
      <c r="C11" s="71">
        <v>0</v>
      </c>
      <c r="D11" s="101">
        <f>(B11*C11)</f>
        <v>0</v>
      </c>
      <c r="E11" s="21"/>
      <c r="F11" s="22">
        <f>B11*(1+F$2)</f>
        <v>64.8</v>
      </c>
      <c r="G11" s="23">
        <f>C11</f>
        <v>0</v>
      </c>
      <c r="H11" s="108">
        <f>(F11*G11)</f>
        <v>0</v>
      </c>
      <c r="I11" s="21"/>
      <c r="J11" s="22">
        <f>B11*(1+J$2)</f>
        <v>43.2</v>
      </c>
      <c r="K11" s="23">
        <f>C11</f>
        <v>0</v>
      </c>
      <c r="L11" s="108">
        <f>(J11*K11)</f>
        <v>0</v>
      </c>
    </row>
    <row r="12" spans="1:12" ht="12">
      <c r="A12" s="1" t="s">
        <v>45</v>
      </c>
      <c r="B12" s="19">
        <f>B$2*0.15</f>
        <v>67.5</v>
      </c>
      <c r="C12" s="71">
        <v>0</v>
      </c>
      <c r="D12" s="101">
        <f>(B12*C12)</f>
        <v>0</v>
      </c>
      <c r="E12" s="21"/>
      <c r="F12" s="22">
        <f>B12*(1+F$2)</f>
        <v>81</v>
      </c>
      <c r="G12" s="23">
        <f>C12</f>
        <v>0</v>
      </c>
      <c r="H12" s="108">
        <f>(F12*G12)</f>
        <v>0</v>
      </c>
      <c r="I12" s="21"/>
      <c r="J12" s="22">
        <f>B12*(1+J$2)</f>
        <v>54</v>
      </c>
      <c r="K12" s="23">
        <f>C12</f>
        <v>0</v>
      </c>
      <c r="L12" s="108">
        <f>(J12*K12)</f>
        <v>0</v>
      </c>
    </row>
    <row r="13" spans="1:12" ht="12">
      <c r="A13" s="1" t="s">
        <v>46</v>
      </c>
      <c r="B13" s="19">
        <f>B$2*0.1</f>
        <v>45</v>
      </c>
      <c r="C13" s="71">
        <v>0</v>
      </c>
      <c r="D13" s="101">
        <f>(B13*C13)</f>
        <v>0</v>
      </c>
      <c r="E13" s="21"/>
      <c r="F13" s="22">
        <f>B13*(1+F$2)</f>
        <v>54</v>
      </c>
      <c r="G13" s="23">
        <f>C13</f>
        <v>0</v>
      </c>
      <c r="H13" s="108">
        <f>(F13*G13)</f>
        <v>0</v>
      </c>
      <c r="I13" s="21"/>
      <c r="J13" s="22">
        <f>B13*(1+J$2)</f>
        <v>36</v>
      </c>
      <c r="K13" s="23">
        <f>C13</f>
        <v>0</v>
      </c>
      <c r="L13" s="108">
        <f>(J13*K13)</f>
        <v>0</v>
      </c>
    </row>
    <row r="14" spans="1:12" ht="12">
      <c r="A14" s="1"/>
      <c r="B14" s="19"/>
      <c r="C14" s="20"/>
      <c r="D14" s="101"/>
      <c r="E14" s="21"/>
      <c r="F14" s="22"/>
      <c r="G14" s="23"/>
      <c r="H14" s="108"/>
      <c r="I14" s="21"/>
      <c r="J14" s="22"/>
      <c r="K14" s="23"/>
      <c r="L14" s="108"/>
    </row>
    <row r="15" spans="1:12" ht="12">
      <c r="A15" s="2" t="s">
        <v>21</v>
      </c>
      <c r="B15" s="24">
        <f>SUM(B6:B13)</f>
        <v>450</v>
      </c>
      <c r="C15" s="20"/>
      <c r="D15" s="101">
        <f>SUM(D6:D13)</f>
        <v>0</v>
      </c>
      <c r="E15" s="21"/>
      <c r="F15" s="25">
        <f>SUM(F6:F13)</f>
        <v>540</v>
      </c>
      <c r="G15" s="23"/>
      <c r="H15" s="108">
        <f>SUM(H6:H13)</f>
        <v>0</v>
      </c>
      <c r="I15" s="26"/>
      <c r="J15" s="22">
        <f>B15*(1+J$2)</f>
        <v>360</v>
      </c>
      <c r="K15" s="23"/>
      <c r="L15" s="108">
        <f>SUM(L6:L13)</f>
        <v>0</v>
      </c>
    </row>
    <row r="16" spans="1:12" ht="12">
      <c r="A16" s="1"/>
      <c r="B16" s="19"/>
      <c r="C16" s="20"/>
      <c r="D16" s="101"/>
      <c r="E16" s="21"/>
      <c r="F16" s="22"/>
      <c r="G16" s="23"/>
      <c r="H16" s="108"/>
      <c r="I16" s="21"/>
      <c r="J16" s="22"/>
      <c r="K16" s="23"/>
      <c r="L16" s="108"/>
    </row>
    <row r="17" spans="1:12" ht="12">
      <c r="A17" s="2" t="s">
        <v>10</v>
      </c>
      <c r="B17" s="19"/>
      <c r="C17" s="20"/>
      <c r="D17" s="101"/>
      <c r="E17" s="21"/>
      <c r="F17" s="22"/>
      <c r="G17" s="23"/>
      <c r="H17" s="108"/>
      <c r="I17" s="21"/>
      <c r="J17" s="22"/>
      <c r="K17" s="23"/>
      <c r="L17" s="108"/>
    </row>
    <row r="18" spans="1:12" ht="12">
      <c r="A18" s="1" t="s">
        <v>84</v>
      </c>
      <c r="B18" s="19">
        <v>100</v>
      </c>
      <c r="C18" s="71">
        <v>0</v>
      </c>
      <c r="D18" s="101">
        <f>(B18*C18)</f>
        <v>0</v>
      </c>
      <c r="E18" s="21"/>
      <c r="F18" s="22">
        <f>B18*(1+F$2)</f>
        <v>120</v>
      </c>
      <c r="G18" s="23">
        <f>C18</f>
        <v>0</v>
      </c>
      <c r="H18" s="108">
        <f>(F18*G18)</f>
        <v>0</v>
      </c>
      <c r="I18" s="21"/>
      <c r="J18" s="22">
        <f>B18*(1+J$2)</f>
        <v>80</v>
      </c>
      <c r="K18" s="23">
        <f>C18</f>
        <v>0</v>
      </c>
      <c r="L18" s="108">
        <f>(J18*K18)</f>
        <v>0</v>
      </c>
    </row>
    <row r="19" spans="1:12" ht="12">
      <c r="A19" s="1"/>
      <c r="B19" s="19"/>
      <c r="C19" s="20"/>
      <c r="D19" s="101"/>
      <c r="E19" s="21"/>
      <c r="F19" s="22"/>
      <c r="G19" s="23"/>
      <c r="H19" s="108"/>
      <c r="I19" s="21"/>
      <c r="J19" s="22"/>
      <c r="K19" s="23"/>
      <c r="L19" s="108"/>
    </row>
    <row r="20" spans="1:12" ht="12">
      <c r="A20" s="2" t="s">
        <v>11</v>
      </c>
      <c r="B20" s="19"/>
      <c r="C20" s="20"/>
      <c r="D20" s="101"/>
      <c r="E20" s="21"/>
      <c r="F20" s="22"/>
      <c r="G20" s="23"/>
      <c r="H20" s="108"/>
      <c r="I20" s="21"/>
      <c r="J20" s="22"/>
      <c r="K20" s="23"/>
      <c r="L20" s="108"/>
    </row>
    <row r="21" spans="1:12" ht="12">
      <c r="A21" s="1" t="s">
        <v>84</v>
      </c>
      <c r="B21" s="24">
        <f>B$2*75%</f>
        <v>337.5</v>
      </c>
      <c r="C21" s="71">
        <v>0</v>
      </c>
      <c r="D21" s="101">
        <f>(B21*C21)</f>
        <v>0</v>
      </c>
      <c r="E21" s="21"/>
      <c r="F21" s="22">
        <f>B21*(1+F$2)</f>
        <v>405</v>
      </c>
      <c r="G21" s="23">
        <f>C21</f>
        <v>0</v>
      </c>
      <c r="H21" s="108">
        <f>(F21*G21)</f>
        <v>0</v>
      </c>
      <c r="I21" s="21"/>
      <c r="J21" s="22">
        <f>B21*(1+J$2)</f>
        <v>270</v>
      </c>
      <c r="K21" s="23">
        <f>C21</f>
        <v>0</v>
      </c>
      <c r="L21" s="108">
        <f>(J21*K21)</f>
        <v>0</v>
      </c>
    </row>
    <row r="22" spans="1:12" ht="12">
      <c r="A22" s="1"/>
      <c r="B22" s="19"/>
      <c r="C22" s="20"/>
      <c r="D22" s="101"/>
      <c r="E22" s="21"/>
      <c r="F22" s="22"/>
      <c r="G22" s="23"/>
      <c r="H22" s="108"/>
      <c r="I22" s="21"/>
      <c r="J22" s="22"/>
      <c r="K22" s="23"/>
      <c r="L22" s="108"/>
    </row>
    <row r="23" spans="1:12" ht="12">
      <c r="A23" s="2" t="s">
        <v>22</v>
      </c>
      <c r="B23" s="19"/>
      <c r="C23" s="71"/>
      <c r="D23" s="101"/>
      <c r="E23" s="21"/>
      <c r="F23" s="22"/>
      <c r="G23" s="23"/>
      <c r="H23" s="108"/>
      <c r="I23" s="21"/>
      <c r="J23" s="22"/>
      <c r="K23" s="23"/>
      <c r="L23" s="108"/>
    </row>
    <row r="24" spans="1:12" ht="12">
      <c r="A24" s="1"/>
      <c r="B24" s="19"/>
      <c r="C24" s="20"/>
      <c r="D24" s="101"/>
      <c r="E24" s="21"/>
      <c r="F24" s="22"/>
      <c r="G24" s="23"/>
      <c r="H24" s="108"/>
      <c r="I24" s="21"/>
      <c r="J24" s="22"/>
      <c r="K24" s="23"/>
      <c r="L24" s="108"/>
    </row>
    <row r="25" spans="1:12" ht="12">
      <c r="A25" s="2" t="s">
        <v>2</v>
      </c>
      <c r="B25" s="19"/>
      <c r="C25" s="71"/>
      <c r="D25" s="101">
        <f>D15/B15</f>
        <v>0</v>
      </c>
      <c r="E25" s="21"/>
      <c r="F25" s="22"/>
      <c r="G25" s="23"/>
      <c r="H25" s="108">
        <f>H15/F15</f>
        <v>0</v>
      </c>
      <c r="I25" s="21"/>
      <c r="J25" s="22"/>
      <c r="K25" s="23"/>
      <c r="L25" s="108">
        <f>L15/J15</f>
        <v>0</v>
      </c>
    </row>
    <row r="26" spans="1:12" ht="12">
      <c r="A26" s="2" t="s">
        <v>7</v>
      </c>
      <c r="B26" s="24"/>
      <c r="C26" s="20"/>
      <c r="D26" s="101">
        <f>D36/D3</f>
        <v>0</v>
      </c>
      <c r="E26" s="21"/>
      <c r="F26" s="25"/>
      <c r="G26" s="23"/>
      <c r="H26" s="108">
        <f>H36/H3</f>
        <v>0</v>
      </c>
      <c r="I26" s="21"/>
      <c r="J26" s="25"/>
      <c r="K26" s="23"/>
      <c r="L26" s="108">
        <f>L36/L3</f>
        <v>0</v>
      </c>
    </row>
    <row r="27" spans="1:12" ht="12">
      <c r="A27" s="1"/>
      <c r="B27" s="19"/>
      <c r="C27" s="20"/>
      <c r="D27" s="101"/>
      <c r="E27" s="21"/>
      <c r="F27" s="22"/>
      <c r="G27" s="23"/>
      <c r="H27" s="108"/>
      <c r="I27" s="21"/>
      <c r="J27" s="22"/>
      <c r="K27" s="23"/>
      <c r="L27" s="108"/>
    </row>
    <row r="28" spans="1:12" ht="12">
      <c r="A28" s="2" t="s">
        <v>12</v>
      </c>
      <c r="B28" s="19"/>
      <c r="C28" s="20"/>
      <c r="D28" s="102">
        <v>0</v>
      </c>
      <c r="E28" s="21"/>
      <c r="F28" s="22"/>
      <c r="G28" s="23"/>
      <c r="H28" s="108">
        <f>D28</f>
        <v>0</v>
      </c>
      <c r="I28" s="21"/>
      <c r="J28" s="22"/>
      <c r="K28" s="23"/>
      <c r="L28" s="108">
        <f>D28</f>
        <v>0</v>
      </c>
    </row>
    <row r="29" spans="1:12" s="16" customFormat="1" ht="12">
      <c r="A29" s="1"/>
      <c r="B29" s="19"/>
      <c r="C29" s="20"/>
      <c r="D29" s="101"/>
      <c r="E29" s="21"/>
      <c r="F29" s="22"/>
      <c r="G29" s="23"/>
      <c r="H29" s="108"/>
      <c r="I29" s="21"/>
      <c r="J29" s="22"/>
      <c r="K29" s="23"/>
      <c r="L29" s="108"/>
    </row>
    <row r="30" spans="1:12" ht="12">
      <c r="A30" s="27" t="s">
        <v>86</v>
      </c>
      <c r="B30" s="19"/>
      <c r="C30" s="20"/>
      <c r="D30" s="102">
        <v>0</v>
      </c>
      <c r="E30" s="21"/>
      <c r="F30" s="22"/>
      <c r="G30" s="23"/>
      <c r="H30" s="108">
        <f>D30</f>
        <v>0</v>
      </c>
      <c r="I30" s="21"/>
      <c r="J30" s="22"/>
      <c r="K30" s="23"/>
      <c r="L30" s="108">
        <f>D30</f>
        <v>0</v>
      </c>
    </row>
    <row r="31" spans="1:12" s="16" customFormat="1" ht="12">
      <c r="A31" s="1"/>
      <c r="B31" s="19"/>
      <c r="C31" s="20"/>
      <c r="D31" s="101"/>
      <c r="E31" s="21"/>
      <c r="F31" s="22"/>
      <c r="G31" s="23"/>
      <c r="H31" s="108"/>
      <c r="I31" s="21"/>
      <c r="J31" s="22"/>
      <c r="K31" s="23"/>
      <c r="L31" s="108"/>
    </row>
    <row r="32" spans="1:12" ht="12">
      <c r="A32" s="2" t="s">
        <v>13</v>
      </c>
      <c r="B32" s="19"/>
      <c r="C32" s="20"/>
      <c r="D32" s="102"/>
      <c r="E32" s="21"/>
      <c r="F32" s="22"/>
      <c r="G32" s="23"/>
      <c r="H32" s="108"/>
      <c r="I32" s="21"/>
      <c r="J32" s="22"/>
      <c r="K32" s="23"/>
      <c r="L32" s="108"/>
    </row>
    <row r="33" spans="1:12" ht="12">
      <c r="A33" s="1"/>
      <c r="B33" s="5"/>
      <c r="C33" s="6"/>
      <c r="D33" s="103"/>
      <c r="F33" s="10"/>
      <c r="G33" s="23"/>
      <c r="H33" s="109"/>
      <c r="J33" s="22"/>
      <c r="K33" s="23"/>
      <c r="L33" s="109"/>
    </row>
    <row r="34" spans="1:12" s="64" customFormat="1" ht="15">
      <c r="A34" s="66" t="s">
        <v>14</v>
      </c>
      <c r="B34" s="67"/>
      <c r="C34" s="68"/>
      <c r="D34" s="104">
        <f>SUM(D15,D18,D21,D28,D32)</f>
        <v>0</v>
      </c>
      <c r="E34" s="65"/>
      <c r="F34" s="67"/>
      <c r="G34" s="68"/>
      <c r="H34" s="104">
        <f>SUM(H15,H18,H21,H28,H32)</f>
        <v>0</v>
      </c>
      <c r="I34" s="65"/>
      <c r="J34" s="67"/>
      <c r="K34" s="68"/>
      <c r="L34" s="104">
        <f>SUM(L15,L18,L21,L28,L32)</f>
        <v>0</v>
      </c>
    </row>
    <row r="35" spans="4:12" ht="12">
      <c r="D35" s="105"/>
      <c r="H35" s="105"/>
      <c r="L35" s="105"/>
    </row>
    <row r="36" spans="1:12" s="64" customFormat="1" ht="15">
      <c r="A36" s="65" t="s">
        <v>3</v>
      </c>
      <c r="B36" s="65"/>
      <c r="C36" s="65"/>
      <c r="D36" s="106">
        <f>Expense!D95</f>
        <v>0</v>
      </c>
      <c r="E36" s="65"/>
      <c r="F36" s="65"/>
      <c r="G36" s="65"/>
      <c r="H36" s="106">
        <f>Expense!H95</f>
        <v>0</v>
      </c>
      <c r="I36" s="65"/>
      <c r="J36" s="65"/>
      <c r="K36" s="65"/>
      <c r="L36" s="106">
        <f>Expense!L95</f>
        <v>0</v>
      </c>
    </row>
    <row r="37" spans="4:12" ht="12">
      <c r="D37" s="105"/>
      <c r="H37" s="105"/>
      <c r="L37" s="105"/>
    </row>
    <row r="38" spans="1:14" s="69" customFormat="1" ht="15">
      <c r="A38" s="63" t="s">
        <v>4</v>
      </c>
      <c r="B38" s="63"/>
      <c r="C38" s="63"/>
      <c r="D38" s="107">
        <f>D34-D36</f>
        <v>0</v>
      </c>
      <c r="E38" s="63"/>
      <c r="F38" s="63"/>
      <c r="G38" s="63"/>
      <c r="H38" s="107">
        <f>H34-H36</f>
        <v>0</v>
      </c>
      <c r="I38" s="63"/>
      <c r="J38" s="63"/>
      <c r="K38" s="63"/>
      <c r="L38" s="107">
        <f>L34-L36</f>
        <v>0</v>
      </c>
      <c r="N38" s="69" t="s">
        <v>1</v>
      </c>
    </row>
    <row r="46" ht="12">
      <c r="A46" t="s">
        <v>5</v>
      </c>
    </row>
  </sheetData>
  <sheetProtection/>
  <mergeCells count="3">
    <mergeCell ref="B2:D2"/>
    <mergeCell ref="F2:H2"/>
    <mergeCell ref="J2:L2"/>
  </mergeCells>
  <printOptions gridLines="1"/>
  <pageMargins left="0.75" right="0.75" top="1" bottom="1" header="0.5" footer="0.5"/>
  <pageSetup fitToHeight="1" fitToWidth="1" horizontalDpi="300" verticalDpi="300" orientation="landscape" scale="96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M95"/>
  <sheetViews>
    <sheetView tabSelected="1" workbookViewId="0" topLeftCell="A83">
      <selection activeCell="J36" sqref="J36"/>
    </sheetView>
  </sheetViews>
  <sheetFormatPr defaultColWidth="8.8515625" defaultRowHeight="12.75"/>
  <cols>
    <col min="1" max="1" width="35.140625" style="1" customWidth="1"/>
    <col min="2" max="2" width="5.421875" style="10" customWidth="1"/>
    <col min="3" max="3" width="10.140625" style="11" customWidth="1"/>
    <col min="4" max="4" width="11.421875" style="12" customWidth="1"/>
    <col min="5" max="5" width="8.140625" style="0" customWidth="1"/>
    <col min="6" max="6" width="6.421875" style="10" customWidth="1"/>
    <col min="7" max="7" width="9.421875" style="11" customWidth="1"/>
    <col min="8" max="8" width="11.421875" style="12" customWidth="1"/>
    <col min="9" max="9" width="7.421875" style="0" customWidth="1"/>
    <col min="10" max="10" width="5.7109375" style="10" customWidth="1"/>
    <col min="11" max="11" width="9.421875" style="11" customWidth="1"/>
    <col min="12" max="12" width="11.421875" style="12" customWidth="1"/>
  </cols>
  <sheetData>
    <row r="1" spans="1:12" ht="12.75" thickTop="1">
      <c r="A1" s="1" t="s">
        <v>23</v>
      </c>
      <c r="B1" s="100">
        <v>450</v>
      </c>
      <c r="C1" s="98"/>
      <c r="D1" s="99"/>
      <c r="F1" s="97">
        <f>Income!F2</f>
        <v>0.2</v>
      </c>
      <c r="G1" s="98"/>
      <c r="H1" s="99"/>
      <c r="J1" s="97">
        <f>Income!J2</f>
        <v>-0.2</v>
      </c>
      <c r="K1" s="98"/>
      <c r="L1" s="99"/>
    </row>
    <row r="2" spans="1:12" ht="15">
      <c r="A2" s="4" t="s">
        <v>16</v>
      </c>
      <c r="B2" s="10" t="s">
        <v>24</v>
      </c>
      <c r="C2" s="11" t="s">
        <v>25</v>
      </c>
      <c r="D2" s="12" t="s">
        <v>26</v>
      </c>
      <c r="E2" s="17"/>
      <c r="F2" s="10" t="s">
        <v>24</v>
      </c>
      <c r="G2" s="11" t="s">
        <v>25</v>
      </c>
      <c r="H2" s="12" t="s">
        <v>26</v>
      </c>
      <c r="I2" s="17"/>
      <c r="J2" s="10" t="s">
        <v>24</v>
      </c>
      <c r="K2" s="11" t="s">
        <v>25</v>
      </c>
      <c r="L2" s="12" t="s">
        <v>26</v>
      </c>
    </row>
    <row r="3" spans="1:12" ht="15">
      <c r="A3" s="38" t="s">
        <v>48</v>
      </c>
      <c r="B3" s="40"/>
      <c r="C3" s="41"/>
      <c r="D3" s="42"/>
      <c r="E3" s="17"/>
      <c r="F3" s="40"/>
      <c r="G3" s="41"/>
      <c r="H3" s="42"/>
      <c r="I3" s="17"/>
      <c r="J3" s="40"/>
      <c r="K3" s="41"/>
      <c r="L3" s="47"/>
    </row>
    <row r="4" spans="1:12" ht="12">
      <c r="A4" s="2" t="s">
        <v>17</v>
      </c>
      <c r="B4" s="5"/>
      <c r="C4" s="6"/>
      <c r="D4" s="8">
        <f>B1</f>
        <v>450</v>
      </c>
      <c r="E4" s="17"/>
      <c r="H4" s="13">
        <f>B1*(1+F1)</f>
        <v>540</v>
      </c>
      <c r="I4" s="17"/>
      <c r="L4" s="13">
        <f>B1*(1+J1)</f>
        <v>360</v>
      </c>
    </row>
    <row r="5" spans="1:12" ht="12">
      <c r="A5" s="2"/>
      <c r="B5" s="5"/>
      <c r="C5" s="6"/>
      <c r="D5" s="8"/>
      <c r="E5" s="17"/>
      <c r="H5" s="13"/>
      <c r="I5" s="17"/>
      <c r="L5" s="13"/>
    </row>
    <row r="6" spans="1:12" ht="12">
      <c r="A6" s="72" t="s">
        <v>47</v>
      </c>
      <c r="B6" s="73"/>
      <c r="C6" s="74"/>
      <c r="D6" s="75"/>
      <c r="E6" s="17"/>
      <c r="F6" s="73"/>
      <c r="G6" s="74"/>
      <c r="H6" s="114"/>
      <c r="I6" s="17"/>
      <c r="J6" s="73"/>
      <c r="K6" s="74"/>
      <c r="L6" s="75"/>
    </row>
    <row r="7" spans="1:12" ht="12">
      <c r="A7" s="28" t="s">
        <v>36</v>
      </c>
      <c r="B7" s="43">
        <v>3</v>
      </c>
      <c r="C7" s="44">
        <v>0</v>
      </c>
      <c r="D7" s="103">
        <f>B7*C7</f>
        <v>0</v>
      </c>
      <c r="F7" s="10">
        <f>B7</f>
        <v>3</v>
      </c>
      <c r="G7" s="10">
        <f>C7</f>
        <v>0</v>
      </c>
      <c r="H7" s="117">
        <f>D7</f>
        <v>0</v>
      </c>
      <c r="J7" s="10">
        <f>F7</f>
        <v>3</v>
      </c>
      <c r="K7" s="10">
        <f>G7</f>
        <v>0</v>
      </c>
      <c r="L7" s="117">
        <f>H7</f>
        <v>0</v>
      </c>
    </row>
    <row r="8" spans="1:12" ht="12">
      <c r="A8" s="28"/>
      <c r="B8" s="5"/>
      <c r="C8" s="31"/>
      <c r="D8" s="103"/>
      <c r="G8" s="49"/>
      <c r="H8" s="109"/>
      <c r="K8" s="49"/>
      <c r="L8" s="109"/>
    </row>
    <row r="9" spans="1:12" ht="12">
      <c r="A9" s="27" t="s">
        <v>52</v>
      </c>
      <c r="B9" s="5"/>
      <c r="C9" s="6"/>
      <c r="D9" s="103"/>
      <c r="H9" s="109"/>
      <c r="L9" s="109"/>
    </row>
    <row r="10" spans="1:12" ht="12">
      <c r="A10" s="28" t="s">
        <v>53</v>
      </c>
      <c r="B10" s="43">
        <v>1</v>
      </c>
      <c r="C10" s="43">
        <v>0</v>
      </c>
      <c r="D10" s="110">
        <f>B10*C10</f>
        <v>0</v>
      </c>
      <c r="F10" s="10">
        <f>B10</f>
        <v>1</v>
      </c>
      <c r="G10" s="10">
        <f aca="true" t="shared" si="0" ref="G10:H12">C10</f>
        <v>0</v>
      </c>
      <c r="H10" s="117">
        <f t="shared" si="0"/>
        <v>0</v>
      </c>
      <c r="J10" s="10">
        <f>F10</f>
        <v>1</v>
      </c>
      <c r="K10" s="10">
        <f aca="true" t="shared" si="1" ref="K10:L12">G10</f>
        <v>0</v>
      </c>
      <c r="L10" s="117">
        <f t="shared" si="1"/>
        <v>0</v>
      </c>
    </row>
    <row r="11" spans="1:12" ht="12">
      <c r="A11" s="1" t="s">
        <v>54</v>
      </c>
      <c r="B11" s="43">
        <v>1</v>
      </c>
      <c r="C11" s="43">
        <v>0</v>
      </c>
      <c r="D11" s="110">
        <f>B11*C11</f>
        <v>0</v>
      </c>
      <c r="F11" s="10">
        <f>B11</f>
        <v>1</v>
      </c>
      <c r="G11" s="10">
        <f>C11</f>
        <v>0</v>
      </c>
      <c r="H11" s="117">
        <f>F11*G11</f>
        <v>0</v>
      </c>
      <c r="J11" s="10">
        <f>F11</f>
        <v>1</v>
      </c>
      <c r="K11" s="10">
        <f>C11</f>
        <v>0</v>
      </c>
      <c r="L11" s="117">
        <f>J11*K11</f>
        <v>0</v>
      </c>
    </row>
    <row r="12" spans="1:12" ht="12">
      <c r="A12" s="28" t="s">
        <v>57</v>
      </c>
      <c r="B12" s="43">
        <v>1</v>
      </c>
      <c r="C12" s="71">
        <v>0</v>
      </c>
      <c r="D12" s="110">
        <f>B12*C12</f>
        <v>0</v>
      </c>
      <c r="F12" s="10">
        <f>B12</f>
        <v>1</v>
      </c>
      <c r="G12" s="22">
        <f t="shared" si="0"/>
        <v>0</v>
      </c>
      <c r="H12" s="118">
        <f>D12</f>
        <v>0</v>
      </c>
      <c r="J12" s="10">
        <f>F12</f>
        <v>1</v>
      </c>
      <c r="K12" s="22">
        <f t="shared" si="1"/>
        <v>0</v>
      </c>
      <c r="L12" s="118">
        <f t="shared" si="1"/>
        <v>0</v>
      </c>
    </row>
    <row r="13" spans="1:12" ht="12">
      <c r="A13" s="27"/>
      <c r="B13" s="5"/>
      <c r="C13" s="6"/>
      <c r="D13" s="103"/>
      <c r="H13" s="109"/>
      <c r="L13" s="109"/>
    </row>
    <row r="14" spans="1:12" ht="12">
      <c r="A14" s="27" t="s">
        <v>49</v>
      </c>
      <c r="B14" s="5"/>
      <c r="C14" s="6"/>
      <c r="D14" s="103"/>
      <c r="H14" s="109"/>
      <c r="L14" s="109"/>
    </row>
    <row r="15" spans="1:12" ht="12">
      <c r="A15" s="28" t="s">
        <v>28</v>
      </c>
      <c r="B15" s="43">
        <v>0</v>
      </c>
      <c r="C15" s="44">
        <v>0</v>
      </c>
      <c r="D15" s="103">
        <v>0</v>
      </c>
      <c r="F15" s="10">
        <f>B15</f>
        <v>0</v>
      </c>
      <c r="G15" s="10">
        <f aca="true" t="shared" si="2" ref="G15:H18">C15</f>
        <v>0</v>
      </c>
      <c r="H15" s="117">
        <f t="shared" si="2"/>
        <v>0</v>
      </c>
      <c r="J15" s="10">
        <f>F15</f>
        <v>0</v>
      </c>
      <c r="K15" s="10">
        <f aca="true" t="shared" si="3" ref="K15:L18">G15</f>
        <v>0</v>
      </c>
      <c r="L15" s="117">
        <f t="shared" si="3"/>
        <v>0</v>
      </c>
    </row>
    <row r="16" spans="1:12" ht="12">
      <c r="A16" s="1" t="s">
        <v>29</v>
      </c>
      <c r="B16" s="43">
        <v>1</v>
      </c>
      <c r="C16" s="79">
        <v>0</v>
      </c>
      <c r="D16" s="103">
        <f>B16*C16</f>
        <v>0</v>
      </c>
      <c r="F16" s="10">
        <f>B16</f>
        <v>1</v>
      </c>
      <c r="G16" s="55">
        <f t="shared" si="2"/>
        <v>0</v>
      </c>
      <c r="H16" s="117">
        <f t="shared" si="2"/>
        <v>0</v>
      </c>
      <c r="J16" s="10">
        <f>F16</f>
        <v>1</v>
      </c>
      <c r="K16" s="55">
        <f t="shared" si="3"/>
        <v>0</v>
      </c>
      <c r="L16" s="117">
        <f t="shared" si="3"/>
        <v>0</v>
      </c>
    </row>
    <row r="17" spans="1:12" ht="12">
      <c r="A17" s="28" t="s">
        <v>20</v>
      </c>
      <c r="B17" s="43">
        <v>3</v>
      </c>
      <c r="C17" s="80">
        <v>0</v>
      </c>
      <c r="D17" s="103">
        <f>B17*C17</f>
        <v>0</v>
      </c>
      <c r="F17" s="10">
        <f>B17</f>
        <v>3</v>
      </c>
      <c r="G17" s="55">
        <f t="shared" si="2"/>
        <v>0</v>
      </c>
      <c r="H17" s="117">
        <f t="shared" si="2"/>
        <v>0</v>
      </c>
      <c r="J17" s="10">
        <f>F17</f>
        <v>3</v>
      </c>
      <c r="K17" s="55">
        <f t="shared" si="3"/>
        <v>0</v>
      </c>
      <c r="L17" s="117">
        <f t="shared" si="3"/>
        <v>0</v>
      </c>
    </row>
    <row r="18" spans="1:12" ht="12">
      <c r="A18" s="1" t="s">
        <v>30</v>
      </c>
      <c r="B18" s="43">
        <v>1</v>
      </c>
      <c r="C18" s="79">
        <v>0</v>
      </c>
      <c r="D18" s="103">
        <f>B18*C18</f>
        <v>0</v>
      </c>
      <c r="F18" s="10">
        <f>B18</f>
        <v>1</v>
      </c>
      <c r="G18" s="55">
        <f t="shared" si="2"/>
        <v>0</v>
      </c>
      <c r="H18" s="117">
        <f t="shared" si="2"/>
        <v>0</v>
      </c>
      <c r="J18" s="10">
        <f>F18</f>
        <v>1</v>
      </c>
      <c r="K18" s="55">
        <f t="shared" si="3"/>
        <v>0</v>
      </c>
      <c r="L18" s="117">
        <f t="shared" si="3"/>
        <v>0</v>
      </c>
    </row>
    <row r="19" spans="1:12" ht="12.75" customHeight="1">
      <c r="A19" s="28"/>
      <c r="B19" s="5"/>
      <c r="C19" s="8"/>
      <c r="D19" s="103"/>
      <c r="G19" s="13"/>
      <c r="H19" s="109"/>
      <c r="K19" s="13"/>
      <c r="L19" s="109"/>
    </row>
    <row r="20" spans="1:12" ht="12">
      <c r="A20" s="27" t="s">
        <v>55</v>
      </c>
      <c r="B20" s="5"/>
      <c r="C20" s="8"/>
      <c r="D20" s="103"/>
      <c r="G20" s="13"/>
      <c r="H20" s="109"/>
      <c r="K20" s="13"/>
      <c r="L20" s="109"/>
    </row>
    <row r="21" spans="1:12" ht="12">
      <c r="A21" s="28" t="s">
        <v>56</v>
      </c>
      <c r="B21" s="43">
        <v>0</v>
      </c>
      <c r="C21" s="45">
        <v>0</v>
      </c>
      <c r="D21" s="103">
        <v>0</v>
      </c>
      <c r="F21" s="10">
        <v>0</v>
      </c>
      <c r="G21" s="13">
        <v>0</v>
      </c>
      <c r="H21" s="109">
        <v>0</v>
      </c>
      <c r="J21" s="10">
        <v>0</v>
      </c>
      <c r="K21" s="13">
        <v>0</v>
      </c>
      <c r="L21" s="109">
        <v>0</v>
      </c>
    </row>
    <row r="22" spans="1:12" ht="12">
      <c r="A22" s="28"/>
      <c r="B22" s="5"/>
      <c r="C22" s="6"/>
      <c r="D22" s="103"/>
      <c r="H22" s="109"/>
      <c r="L22" s="109"/>
    </row>
    <row r="23" spans="1:12" ht="14.25" customHeight="1">
      <c r="A23" s="27" t="s">
        <v>68</v>
      </c>
      <c r="B23" s="32"/>
      <c r="C23" s="58"/>
      <c r="D23" s="110">
        <f>SUM(D7:D21)</f>
        <v>0</v>
      </c>
      <c r="F23" s="50"/>
      <c r="G23" s="59"/>
      <c r="H23" s="109">
        <f>SUM(H7:H21)</f>
        <v>0</v>
      </c>
      <c r="J23" s="50"/>
      <c r="K23" s="60"/>
      <c r="L23" s="117">
        <f>SUM(L7:L21)</f>
        <v>0</v>
      </c>
    </row>
    <row r="24" spans="1:12" ht="15" customHeight="1">
      <c r="A24" s="46" t="s">
        <v>59</v>
      </c>
      <c r="B24" s="82">
        <f>D4</f>
        <v>450</v>
      </c>
      <c r="C24" s="81">
        <f>D23</f>
        <v>0</v>
      </c>
      <c r="D24" s="111">
        <f>B24*C24</f>
        <v>0</v>
      </c>
      <c r="F24" s="51">
        <f>H4</f>
        <v>540</v>
      </c>
      <c r="G24" s="59">
        <f>H23</f>
        <v>0</v>
      </c>
      <c r="H24" s="119">
        <f>F24*G24</f>
        <v>0</v>
      </c>
      <c r="J24" s="51">
        <f>L4</f>
        <v>360</v>
      </c>
      <c r="K24" s="60">
        <f>L23</f>
        <v>0</v>
      </c>
      <c r="L24" s="117">
        <f>J24*K24</f>
        <v>0</v>
      </c>
    </row>
    <row r="25" spans="1:12" ht="12">
      <c r="A25" s="37"/>
      <c r="B25" s="32"/>
      <c r="C25" s="31"/>
      <c r="D25" s="103"/>
      <c r="F25" s="50"/>
      <c r="G25" s="49"/>
      <c r="H25" s="109"/>
      <c r="J25" s="50"/>
      <c r="K25" s="49"/>
      <c r="L25" s="109"/>
    </row>
    <row r="26" spans="1:12" ht="12">
      <c r="A26" s="76" t="s">
        <v>58</v>
      </c>
      <c r="B26" s="77"/>
      <c r="C26" s="78"/>
      <c r="D26" s="112"/>
      <c r="F26" s="77"/>
      <c r="G26" s="78"/>
      <c r="H26" s="112"/>
      <c r="J26" s="77"/>
      <c r="K26" s="78"/>
      <c r="L26" s="112"/>
    </row>
    <row r="27" spans="1:12" ht="12">
      <c r="A27" s="27" t="s">
        <v>50</v>
      </c>
      <c r="B27" s="5"/>
      <c r="C27" s="6"/>
      <c r="D27" s="103"/>
      <c r="H27" s="109"/>
      <c r="L27" s="109"/>
    </row>
    <row r="28" spans="1:12" ht="12">
      <c r="A28" s="1" t="s">
        <v>51</v>
      </c>
      <c r="B28" s="43">
        <v>0</v>
      </c>
      <c r="C28" s="83">
        <v>0</v>
      </c>
      <c r="D28" s="103">
        <v>0</v>
      </c>
      <c r="F28" s="10">
        <f>B28</f>
        <v>0</v>
      </c>
      <c r="G28" s="10">
        <f>C28</f>
        <v>0</v>
      </c>
      <c r="H28" s="117">
        <f>D28</f>
        <v>0</v>
      </c>
      <c r="J28" s="10">
        <f>F28</f>
        <v>0</v>
      </c>
      <c r="K28" s="10">
        <f>C28</f>
        <v>0</v>
      </c>
      <c r="L28" s="117">
        <f>H28</f>
        <v>0</v>
      </c>
    </row>
    <row r="29" spans="2:12" ht="12">
      <c r="B29" s="5"/>
      <c r="C29" s="6"/>
      <c r="D29" s="103"/>
      <c r="H29" s="109"/>
      <c r="L29" s="109"/>
    </row>
    <row r="30" spans="1:12" ht="12">
      <c r="A30" s="28" t="s">
        <v>32</v>
      </c>
      <c r="B30" s="43">
        <v>1</v>
      </c>
      <c r="C30" s="84">
        <v>0</v>
      </c>
      <c r="D30" s="103">
        <f>C30*B30</f>
        <v>0</v>
      </c>
      <c r="F30" s="10">
        <v>1</v>
      </c>
      <c r="G30" s="52">
        <f>C30*(1+F1)</f>
        <v>0</v>
      </c>
      <c r="H30" s="109">
        <f>G30*F30</f>
        <v>0</v>
      </c>
      <c r="I30" s="17"/>
      <c r="J30" s="10">
        <v>1</v>
      </c>
      <c r="K30" s="10">
        <f>C30*(1+J1)</f>
        <v>0</v>
      </c>
      <c r="L30" s="109">
        <f>K30*J30</f>
        <v>0</v>
      </c>
    </row>
    <row r="31" spans="1:12" ht="12">
      <c r="A31" s="28" t="s">
        <v>33</v>
      </c>
      <c r="B31" s="43">
        <v>1</v>
      </c>
      <c r="C31" s="84">
        <v>0</v>
      </c>
      <c r="D31" s="103">
        <f aca="true" t="shared" si="4" ref="D31:D37">B31*C31</f>
        <v>0</v>
      </c>
      <c r="F31" s="10">
        <v>1</v>
      </c>
      <c r="G31" s="52">
        <f>C31*(1+F1)</f>
        <v>0</v>
      </c>
      <c r="H31" s="109">
        <f aca="true" t="shared" si="5" ref="H31:H37">F31*G31</f>
        <v>0</v>
      </c>
      <c r="I31" s="17"/>
      <c r="J31" s="10">
        <v>1</v>
      </c>
      <c r="K31" s="10">
        <f>C31*(1+J1)</f>
        <v>0</v>
      </c>
      <c r="L31" s="109">
        <f aca="true" t="shared" si="6" ref="L31:L37">J31*K31</f>
        <v>0</v>
      </c>
    </row>
    <row r="32" spans="1:12" ht="12">
      <c r="A32" s="28" t="s">
        <v>60</v>
      </c>
      <c r="B32" s="43">
        <v>1</v>
      </c>
      <c r="C32" s="84">
        <v>0</v>
      </c>
      <c r="D32" s="103">
        <f t="shared" si="4"/>
        <v>0</v>
      </c>
      <c r="F32" s="10">
        <v>1</v>
      </c>
      <c r="G32" s="52">
        <f>C32</f>
        <v>0</v>
      </c>
      <c r="H32" s="109">
        <f t="shared" si="5"/>
        <v>0</v>
      </c>
      <c r="I32" s="17"/>
      <c r="J32" s="10">
        <v>1</v>
      </c>
      <c r="K32" s="10">
        <f>C32</f>
        <v>0</v>
      </c>
      <c r="L32" s="109">
        <f t="shared" si="6"/>
        <v>0</v>
      </c>
    </row>
    <row r="33" spans="1:12" ht="12">
      <c r="A33" s="28" t="s">
        <v>31</v>
      </c>
      <c r="B33" s="43">
        <v>1</v>
      </c>
      <c r="C33" s="84">
        <v>0</v>
      </c>
      <c r="D33" s="103">
        <f t="shared" si="4"/>
        <v>0</v>
      </c>
      <c r="F33" s="10">
        <v>1</v>
      </c>
      <c r="G33" s="52">
        <f>C33</f>
        <v>0</v>
      </c>
      <c r="H33" s="109">
        <f t="shared" si="5"/>
        <v>0</v>
      </c>
      <c r="I33" s="17"/>
      <c r="J33" s="10">
        <v>1</v>
      </c>
      <c r="K33" s="10">
        <f>C33</f>
        <v>0</v>
      </c>
      <c r="L33" s="109">
        <f t="shared" si="6"/>
        <v>0</v>
      </c>
    </row>
    <row r="34" spans="1:13" ht="12">
      <c r="A34" s="28" t="s">
        <v>34</v>
      </c>
      <c r="B34" s="43">
        <v>3</v>
      </c>
      <c r="C34" s="84">
        <v>0</v>
      </c>
      <c r="D34" s="103">
        <f t="shared" si="4"/>
        <v>0</v>
      </c>
      <c r="F34" s="10">
        <v>3</v>
      </c>
      <c r="G34" s="52">
        <f>C34</f>
        <v>0</v>
      </c>
      <c r="H34" s="109">
        <f t="shared" si="5"/>
        <v>0</v>
      </c>
      <c r="I34" s="17"/>
      <c r="J34" s="10">
        <v>3</v>
      </c>
      <c r="K34" s="10">
        <f>C34</f>
        <v>0</v>
      </c>
      <c r="L34" s="109">
        <f t="shared" si="6"/>
        <v>0</v>
      </c>
      <c r="M34" s="17"/>
    </row>
    <row r="35" spans="1:12" ht="12">
      <c r="A35" s="28" t="s">
        <v>35</v>
      </c>
      <c r="B35" s="43">
        <v>1</v>
      </c>
      <c r="C35" s="84">
        <v>0</v>
      </c>
      <c r="D35" s="103">
        <f t="shared" si="4"/>
        <v>0</v>
      </c>
      <c r="F35" s="10">
        <v>1</v>
      </c>
      <c r="G35" s="52">
        <f>C35</f>
        <v>0</v>
      </c>
      <c r="H35" s="109">
        <f t="shared" si="5"/>
        <v>0</v>
      </c>
      <c r="I35" s="17"/>
      <c r="J35" s="10">
        <v>1</v>
      </c>
      <c r="K35" s="10">
        <f>C35</f>
        <v>0</v>
      </c>
      <c r="L35" s="109">
        <f t="shared" si="6"/>
        <v>0</v>
      </c>
    </row>
    <row r="36" spans="1:12" ht="12">
      <c r="A36" s="93" t="s">
        <v>85</v>
      </c>
      <c r="B36" s="43">
        <v>1</v>
      </c>
      <c r="C36" s="84">
        <v>0</v>
      </c>
      <c r="D36" s="103">
        <f>B36*C36</f>
        <v>0</v>
      </c>
      <c r="F36" s="10">
        <v>1</v>
      </c>
      <c r="G36" s="52">
        <f>C36</f>
        <v>0</v>
      </c>
      <c r="H36" s="109">
        <f>F36*G36</f>
        <v>0</v>
      </c>
      <c r="I36" s="17"/>
      <c r="J36" s="10">
        <v>1</v>
      </c>
      <c r="K36" s="10">
        <f>C36</f>
        <v>0</v>
      </c>
      <c r="L36" s="109">
        <f>J36*K36</f>
        <v>0</v>
      </c>
    </row>
    <row r="37" spans="1:12" ht="12">
      <c r="A37" s="2" t="s">
        <v>61</v>
      </c>
      <c r="B37" s="43">
        <v>1</v>
      </c>
      <c r="C37" s="84">
        <v>0</v>
      </c>
      <c r="D37" s="103">
        <f t="shared" si="4"/>
        <v>0</v>
      </c>
      <c r="F37" s="10">
        <v>1</v>
      </c>
      <c r="G37" s="52">
        <f>C37*(1+F1)</f>
        <v>0</v>
      </c>
      <c r="H37" s="109">
        <f t="shared" si="5"/>
        <v>0</v>
      </c>
      <c r="I37" s="17"/>
      <c r="J37" s="10">
        <v>1</v>
      </c>
      <c r="K37" s="10">
        <f>C37*(1+J1)</f>
        <v>0</v>
      </c>
      <c r="L37" s="109">
        <f t="shared" si="6"/>
        <v>0</v>
      </c>
    </row>
    <row r="38" spans="1:12" ht="12">
      <c r="A38" s="2"/>
      <c r="B38" s="5"/>
      <c r="C38" s="9"/>
      <c r="D38" s="103"/>
      <c r="G38" s="14"/>
      <c r="H38" s="109"/>
      <c r="I38" s="17"/>
      <c r="K38" s="14"/>
      <c r="L38" s="109"/>
    </row>
    <row r="39" spans="1:12" ht="12">
      <c r="A39" s="28" t="s">
        <v>19</v>
      </c>
      <c r="B39" s="43">
        <v>0</v>
      </c>
      <c r="C39" s="44">
        <v>0</v>
      </c>
      <c r="D39" s="103">
        <v>0</v>
      </c>
      <c r="F39" s="10">
        <v>0</v>
      </c>
      <c r="G39" s="52">
        <f>C39</f>
        <v>0</v>
      </c>
      <c r="H39" s="109">
        <v>0</v>
      </c>
      <c r="I39" s="17"/>
      <c r="J39" s="10">
        <v>0</v>
      </c>
      <c r="K39" s="10">
        <f>C39</f>
        <v>0</v>
      </c>
      <c r="L39" s="109">
        <v>0</v>
      </c>
    </row>
    <row r="40" spans="1:12" ht="13.5" customHeight="1">
      <c r="A40" s="28" t="s">
        <v>62</v>
      </c>
      <c r="B40" s="43">
        <v>0</v>
      </c>
      <c r="C40" s="44">
        <v>0</v>
      </c>
      <c r="D40" s="103">
        <v>0</v>
      </c>
      <c r="F40" s="10">
        <v>0</v>
      </c>
      <c r="G40" s="52">
        <f>C40*(1+F1)</f>
        <v>0</v>
      </c>
      <c r="H40" s="109">
        <v>0</v>
      </c>
      <c r="I40" s="17"/>
      <c r="J40" s="10">
        <v>0</v>
      </c>
      <c r="K40" s="10">
        <f>C40*(1+J1)</f>
        <v>0</v>
      </c>
      <c r="L40" s="109">
        <v>0</v>
      </c>
    </row>
    <row r="41" spans="1:12" ht="12">
      <c r="A41" s="28"/>
      <c r="B41" s="5"/>
      <c r="C41" s="6"/>
      <c r="D41" s="103"/>
      <c r="H41" s="109"/>
      <c r="I41" s="17"/>
      <c r="L41" s="109"/>
    </row>
    <row r="42" spans="1:12" ht="12">
      <c r="A42" s="28" t="s">
        <v>63</v>
      </c>
      <c r="B42" s="86">
        <v>50</v>
      </c>
      <c r="C42" s="87">
        <v>0</v>
      </c>
      <c r="D42" s="103">
        <f aca="true" t="shared" si="7" ref="D42:D53">B42*C42</f>
        <v>0</v>
      </c>
      <c r="F42" s="53">
        <v>50</v>
      </c>
      <c r="G42" s="52">
        <f>C42*(1+F1)</f>
        <v>0</v>
      </c>
      <c r="H42" s="109">
        <f aca="true" t="shared" si="8" ref="H42:H53">F42*G42</f>
        <v>0</v>
      </c>
      <c r="I42" s="17"/>
      <c r="J42" s="53">
        <v>50</v>
      </c>
      <c r="K42" s="10">
        <f>C42*(1+J1)</f>
        <v>0</v>
      </c>
      <c r="L42" s="109">
        <f aca="true" t="shared" si="9" ref="L42:L53">J42*K42</f>
        <v>0</v>
      </c>
    </row>
    <row r="43" spans="1:12" ht="12">
      <c r="A43" s="93" t="s">
        <v>77</v>
      </c>
      <c r="B43" s="86">
        <v>1</v>
      </c>
      <c r="C43" s="87">
        <v>0</v>
      </c>
      <c r="D43" s="103">
        <f t="shared" si="7"/>
        <v>0</v>
      </c>
      <c r="F43" s="53">
        <v>1</v>
      </c>
      <c r="G43" s="52">
        <f>C43*(1+F1)</f>
        <v>0</v>
      </c>
      <c r="H43" s="109">
        <f t="shared" si="8"/>
        <v>0</v>
      </c>
      <c r="I43" s="17"/>
      <c r="J43" s="53">
        <v>1</v>
      </c>
      <c r="K43" s="10">
        <f>C43*(1+J1)</f>
        <v>0</v>
      </c>
      <c r="L43" s="109">
        <f t="shared" si="9"/>
        <v>0</v>
      </c>
    </row>
    <row r="44" spans="1:12" ht="12">
      <c r="A44" s="28" t="s">
        <v>37</v>
      </c>
      <c r="B44" s="86">
        <v>1</v>
      </c>
      <c r="C44" s="87">
        <v>0</v>
      </c>
      <c r="D44" s="103">
        <f t="shared" si="7"/>
        <v>0</v>
      </c>
      <c r="F44" s="53">
        <v>1</v>
      </c>
      <c r="G44" s="52">
        <f>C44</f>
        <v>0</v>
      </c>
      <c r="H44" s="109">
        <f t="shared" si="8"/>
        <v>0</v>
      </c>
      <c r="I44" s="17"/>
      <c r="J44" s="53">
        <v>1</v>
      </c>
      <c r="K44" s="10">
        <f>C44</f>
        <v>0</v>
      </c>
      <c r="L44" s="109">
        <f t="shared" si="9"/>
        <v>0</v>
      </c>
    </row>
    <row r="45" spans="1:12" ht="12">
      <c r="A45" s="28" t="s">
        <v>64</v>
      </c>
      <c r="B45" s="86">
        <v>9</v>
      </c>
      <c r="C45" s="87">
        <v>0</v>
      </c>
      <c r="D45" s="103">
        <f t="shared" si="7"/>
        <v>0</v>
      </c>
      <c r="F45" s="53">
        <v>9</v>
      </c>
      <c r="G45" s="52">
        <f>C45</f>
        <v>0</v>
      </c>
      <c r="H45" s="109">
        <f t="shared" si="8"/>
        <v>0</v>
      </c>
      <c r="I45" s="17"/>
      <c r="J45" s="53">
        <v>9</v>
      </c>
      <c r="K45" s="10">
        <f>C45</f>
        <v>0</v>
      </c>
      <c r="L45" s="109">
        <f t="shared" si="9"/>
        <v>0</v>
      </c>
    </row>
    <row r="46" spans="1:12" ht="12">
      <c r="A46" s="93" t="s">
        <v>78</v>
      </c>
      <c r="B46" s="86">
        <v>100</v>
      </c>
      <c r="C46" s="87">
        <v>0</v>
      </c>
      <c r="D46" s="103">
        <f t="shared" si="7"/>
        <v>0</v>
      </c>
      <c r="F46" s="53">
        <v>100</v>
      </c>
      <c r="G46" s="52">
        <f>C46*(1+F1)</f>
        <v>0</v>
      </c>
      <c r="H46" s="109">
        <f t="shared" si="8"/>
        <v>0</v>
      </c>
      <c r="I46" s="17"/>
      <c r="J46" s="53">
        <v>100</v>
      </c>
      <c r="K46" s="10">
        <f>C46*(1+J1)</f>
        <v>0</v>
      </c>
      <c r="L46" s="109">
        <f t="shared" si="9"/>
        <v>0</v>
      </c>
    </row>
    <row r="47" spans="1:12" ht="12">
      <c r="A47" s="28" t="s">
        <v>38</v>
      </c>
      <c r="B47" s="86">
        <v>1</v>
      </c>
      <c r="C47" s="87">
        <v>0</v>
      </c>
      <c r="D47" s="103">
        <f t="shared" si="7"/>
        <v>0</v>
      </c>
      <c r="F47" s="53">
        <v>1</v>
      </c>
      <c r="G47" s="52">
        <f>C47*(1+F1)</f>
        <v>0</v>
      </c>
      <c r="H47" s="109">
        <f t="shared" si="8"/>
        <v>0</v>
      </c>
      <c r="I47" s="17"/>
      <c r="J47" s="53">
        <v>1</v>
      </c>
      <c r="K47" s="10">
        <f>C47*(1+J1)</f>
        <v>0</v>
      </c>
      <c r="L47" s="109">
        <f t="shared" si="9"/>
        <v>0</v>
      </c>
    </row>
    <row r="48" spans="1:12" ht="12">
      <c r="A48" s="28" t="s">
        <v>39</v>
      </c>
      <c r="B48" s="86">
        <v>1</v>
      </c>
      <c r="C48" s="87">
        <v>0</v>
      </c>
      <c r="D48" s="103">
        <f t="shared" si="7"/>
        <v>0</v>
      </c>
      <c r="F48" s="53">
        <v>1</v>
      </c>
      <c r="G48" s="52">
        <f>C48*(1+F1)</f>
        <v>0</v>
      </c>
      <c r="H48" s="109">
        <f t="shared" si="8"/>
        <v>0</v>
      </c>
      <c r="I48" s="17"/>
      <c r="J48" s="53">
        <v>1</v>
      </c>
      <c r="K48" s="10">
        <f>C48*(1+J1)</f>
        <v>0</v>
      </c>
      <c r="L48" s="109">
        <f t="shared" si="9"/>
        <v>0</v>
      </c>
    </row>
    <row r="49" spans="1:12" ht="12">
      <c r="A49" s="93" t="s">
        <v>79</v>
      </c>
      <c r="B49" s="86">
        <v>3</v>
      </c>
      <c r="C49" s="87">
        <v>0</v>
      </c>
      <c r="D49" s="103">
        <f t="shared" si="7"/>
        <v>0</v>
      </c>
      <c r="F49" s="53">
        <v>3</v>
      </c>
      <c r="G49" s="52">
        <f>C49*(1+F1)</f>
        <v>0</v>
      </c>
      <c r="H49" s="109">
        <f t="shared" si="8"/>
        <v>0</v>
      </c>
      <c r="I49" s="17"/>
      <c r="J49" s="53">
        <v>3</v>
      </c>
      <c r="K49" s="10">
        <f>C49*(1+J1)</f>
        <v>0</v>
      </c>
      <c r="L49" s="109">
        <f t="shared" si="9"/>
        <v>0</v>
      </c>
    </row>
    <row r="50" spans="1:12" ht="12">
      <c r="A50" s="28" t="s">
        <v>65</v>
      </c>
      <c r="B50" s="86">
        <v>1</v>
      </c>
      <c r="C50" s="87">
        <v>0</v>
      </c>
      <c r="D50" s="103">
        <f t="shared" si="7"/>
        <v>0</v>
      </c>
      <c r="F50" s="53">
        <v>1</v>
      </c>
      <c r="G50" s="52">
        <f>C50*(1+F1)</f>
        <v>0</v>
      </c>
      <c r="H50" s="109">
        <f t="shared" si="8"/>
        <v>0</v>
      </c>
      <c r="I50" s="17"/>
      <c r="J50" s="53">
        <v>1</v>
      </c>
      <c r="K50" s="10">
        <f>C50*(1+J1)</f>
        <v>0</v>
      </c>
      <c r="L50" s="109">
        <f t="shared" si="9"/>
        <v>0</v>
      </c>
    </row>
    <row r="51" spans="1:12" ht="12">
      <c r="A51" s="28" t="s">
        <v>66</v>
      </c>
      <c r="B51" s="86">
        <v>1</v>
      </c>
      <c r="C51" s="87">
        <v>0</v>
      </c>
      <c r="D51" s="103">
        <f t="shared" si="7"/>
        <v>0</v>
      </c>
      <c r="F51" s="53">
        <v>1</v>
      </c>
      <c r="G51" s="52">
        <f>C51</f>
        <v>0</v>
      </c>
      <c r="H51" s="109">
        <f t="shared" si="8"/>
        <v>0</v>
      </c>
      <c r="I51" s="17"/>
      <c r="J51" s="53">
        <v>1</v>
      </c>
      <c r="K51" s="10">
        <f>C51</f>
        <v>0</v>
      </c>
      <c r="L51" s="109">
        <f t="shared" si="9"/>
        <v>0</v>
      </c>
    </row>
    <row r="52" spans="1:12" ht="12">
      <c r="A52" s="28" t="s">
        <v>40</v>
      </c>
      <c r="B52" s="86">
        <v>1</v>
      </c>
      <c r="C52" s="87">
        <v>0</v>
      </c>
      <c r="D52" s="103">
        <f t="shared" si="7"/>
        <v>0</v>
      </c>
      <c r="F52" s="53">
        <v>1</v>
      </c>
      <c r="G52" s="52">
        <f>C52</f>
        <v>0</v>
      </c>
      <c r="H52" s="109">
        <f t="shared" si="8"/>
        <v>0</v>
      </c>
      <c r="I52" s="17"/>
      <c r="J52" s="53">
        <v>1</v>
      </c>
      <c r="K52" s="10">
        <f>C52</f>
        <v>0</v>
      </c>
      <c r="L52" s="109">
        <f t="shared" si="9"/>
        <v>0</v>
      </c>
    </row>
    <row r="53" spans="1:12" ht="12">
      <c r="A53" s="28" t="s">
        <v>67</v>
      </c>
      <c r="B53" s="86">
        <v>1</v>
      </c>
      <c r="C53" s="87">
        <v>0</v>
      </c>
      <c r="D53" s="103">
        <f t="shared" si="7"/>
        <v>0</v>
      </c>
      <c r="F53" s="53">
        <v>1</v>
      </c>
      <c r="G53" s="52">
        <f>C53</f>
        <v>0</v>
      </c>
      <c r="H53" s="109">
        <f t="shared" si="8"/>
        <v>0</v>
      </c>
      <c r="I53" s="17"/>
      <c r="J53" s="53">
        <v>1</v>
      </c>
      <c r="K53" s="10">
        <f>C53</f>
        <v>0</v>
      </c>
      <c r="L53" s="109">
        <f t="shared" si="9"/>
        <v>0</v>
      </c>
    </row>
    <row r="54" spans="1:12" ht="12">
      <c r="A54" s="2"/>
      <c r="B54" s="5"/>
      <c r="C54" s="29"/>
      <c r="D54" s="103"/>
      <c r="G54" s="54"/>
      <c r="H54" s="109"/>
      <c r="I54" s="17"/>
      <c r="K54" s="54"/>
      <c r="L54" s="109"/>
    </row>
    <row r="55" spans="1:12" ht="12">
      <c r="A55" s="27" t="s">
        <v>70</v>
      </c>
      <c r="B55" s="43"/>
      <c r="C55" s="44"/>
      <c r="D55" s="103"/>
      <c r="G55" s="52">
        <f>C55*(1+F1)</f>
        <v>0</v>
      </c>
      <c r="H55" s="109"/>
      <c r="I55" s="17"/>
      <c r="K55" s="10">
        <f>C55*(1+J1)</f>
        <v>0</v>
      </c>
      <c r="L55" s="109"/>
    </row>
    <row r="56" spans="1:12" ht="12">
      <c r="A56" s="27" t="s">
        <v>71</v>
      </c>
      <c r="B56" s="43">
        <v>0</v>
      </c>
      <c r="C56" s="44">
        <v>0</v>
      </c>
      <c r="D56" s="103">
        <v>0</v>
      </c>
      <c r="F56" s="10">
        <v>0</v>
      </c>
      <c r="G56" s="52">
        <f>C56</f>
        <v>0</v>
      </c>
      <c r="H56" s="109">
        <v>0</v>
      </c>
      <c r="I56" s="17"/>
      <c r="J56" s="10">
        <v>0</v>
      </c>
      <c r="K56" s="10">
        <f>C56</f>
        <v>0</v>
      </c>
      <c r="L56" s="109">
        <v>0</v>
      </c>
    </row>
    <row r="57" spans="1:12" ht="12">
      <c r="A57" s="27" t="s">
        <v>18</v>
      </c>
      <c r="B57" s="43"/>
      <c r="C57" s="85">
        <v>0</v>
      </c>
      <c r="D57" s="103"/>
      <c r="G57" s="14">
        <f>C57</f>
        <v>0</v>
      </c>
      <c r="H57" s="109"/>
      <c r="I57" s="17"/>
      <c r="K57" s="10">
        <f>C57</f>
        <v>0</v>
      </c>
      <c r="L57" s="109"/>
    </row>
    <row r="58" spans="1:12" ht="12">
      <c r="A58" s="28"/>
      <c r="B58" s="5"/>
      <c r="C58" s="29"/>
      <c r="D58" s="103"/>
      <c r="G58" s="54"/>
      <c r="H58" s="109"/>
      <c r="I58" s="17"/>
      <c r="K58" s="54"/>
      <c r="L58" s="109"/>
    </row>
    <row r="59" spans="1:12" ht="12">
      <c r="A59" s="28" t="s">
        <v>75</v>
      </c>
      <c r="B59" s="43">
        <v>14</v>
      </c>
      <c r="C59" s="88">
        <f>D23</f>
        <v>0</v>
      </c>
      <c r="D59" s="103">
        <f>B59*C59</f>
        <v>0</v>
      </c>
      <c r="F59" s="10">
        <v>14</v>
      </c>
      <c r="G59" s="14">
        <f>C59</f>
        <v>0</v>
      </c>
      <c r="H59" s="109">
        <f>F59*G59</f>
        <v>0</v>
      </c>
      <c r="I59" s="17"/>
      <c r="J59" s="10">
        <v>14</v>
      </c>
      <c r="K59" s="10">
        <f>C59</f>
        <v>0</v>
      </c>
      <c r="L59" s="109">
        <f>J59*K59</f>
        <v>0</v>
      </c>
    </row>
    <row r="60" spans="1:12" ht="12">
      <c r="A60" s="28" t="s">
        <v>76</v>
      </c>
      <c r="B60" s="43">
        <v>5</v>
      </c>
      <c r="C60" s="88">
        <f>D23</f>
        <v>0</v>
      </c>
      <c r="D60" s="103">
        <f>B60*C60</f>
        <v>0</v>
      </c>
      <c r="F60" s="10">
        <v>5</v>
      </c>
      <c r="G60" s="14">
        <f>C60</f>
        <v>0</v>
      </c>
      <c r="H60" s="109">
        <f>F60*G60</f>
        <v>0</v>
      </c>
      <c r="I60" s="17"/>
      <c r="J60" s="10">
        <v>5</v>
      </c>
      <c r="K60" s="10">
        <f>C60</f>
        <v>0</v>
      </c>
      <c r="L60" s="109">
        <f>J60*K60</f>
        <v>0</v>
      </c>
    </row>
    <row r="61" spans="1:12" ht="12">
      <c r="A61" s="28" t="s">
        <v>0</v>
      </c>
      <c r="B61" s="43">
        <v>10</v>
      </c>
      <c r="C61" s="88">
        <f>D23</f>
        <v>0</v>
      </c>
      <c r="D61" s="103">
        <f>B61*C61</f>
        <v>0</v>
      </c>
      <c r="F61" s="10">
        <v>10</v>
      </c>
      <c r="G61" s="14">
        <f>C61</f>
        <v>0</v>
      </c>
      <c r="H61" s="109">
        <f>F61*G61</f>
        <v>0</v>
      </c>
      <c r="I61" s="17"/>
      <c r="J61" s="10">
        <v>10</v>
      </c>
      <c r="K61" s="10">
        <f>C61</f>
        <v>0</v>
      </c>
      <c r="L61" s="109">
        <f>J61*K61</f>
        <v>0</v>
      </c>
    </row>
    <row r="62" spans="1:12" ht="12">
      <c r="A62" s="2"/>
      <c r="B62" s="5"/>
      <c r="C62" s="29"/>
      <c r="D62" s="103"/>
      <c r="E62" s="16"/>
      <c r="G62" s="54"/>
      <c r="H62" s="109"/>
      <c r="I62" s="17"/>
      <c r="K62" s="54"/>
      <c r="L62" s="109"/>
    </row>
    <row r="63" spans="1:12" ht="12">
      <c r="A63" s="46" t="s">
        <v>69</v>
      </c>
      <c r="B63" s="5"/>
      <c r="C63" s="6"/>
      <c r="D63" s="103">
        <f>SUM(D27:D61)</f>
        <v>0</v>
      </c>
      <c r="E63" s="10"/>
      <c r="H63" s="109">
        <f>SUM(H27:H61)</f>
        <v>0</v>
      </c>
      <c r="I63" s="16"/>
      <c r="L63" s="109">
        <f>SUM(L27:L61)</f>
        <v>0</v>
      </c>
    </row>
    <row r="64" spans="2:12" ht="12">
      <c r="B64" s="5"/>
      <c r="C64" s="6"/>
      <c r="D64" s="103"/>
      <c r="E64" s="33"/>
      <c r="H64" s="109"/>
      <c r="I64" s="10"/>
      <c r="L64" s="109"/>
    </row>
    <row r="65" spans="1:12" s="16" customFormat="1" ht="15">
      <c r="A65" s="39" t="s">
        <v>72</v>
      </c>
      <c r="B65" s="40"/>
      <c r="C65" s="41"/>
      <c r="D65" s="113"/>
      <c r="E65" s="10"/>
      <c r="F65" s="40"/>
      <c r="G65" s="41"/>
      <c r="H65" s="113"/>
      <c r="I65" s="33"/>
      <c r="J65" s="40"/>
      <c r="K65" s="41"/>
      <c r="L65" s="113"/>
    </row>
    <row r="66" spans="1:12" s="17" customFormat="1" ht="16.5" customHeight="1">
      <c r="A66" s="27" t="s">
        <v>80</v>
      </c>
      <c r="B66" s="5"/>
      <c r="C66" s="6"/>
      <c r="D66" s="103">
        <f>Income!B18</f>
        <v>100</v>
      </c>
      <c r="E66" s="15"/>
      <c r="F66" s="10"/>
      <c r="G66" s="11"/>
      <c r="H66" s="109">
        <f>D66*(1+F1)</f>
        <v>120</v>
      </c>
      <c r="I66" s="10"/>
      <c r="J66" s="10"/>
      <c r="K66" s="11"/>
      <c r="L66" s="109">
        <f>D66*(1+J1)</f>
        <v>80</v>
      </c>
    </row>
    <row r="67" spans="1:12" s="16" customFormat="1" ht="12">
      <c r="A67" s="27" t="s">
        <v>81</v>
      </c>
      <c r="B67" s="5"/>
      <c r="C67" s="6"/>
      <c r="D67" s="103">
        <f>Income!B21</f>
        <v>337.5</v>
      </c>
      <c r="E67"/>
      <c r="F67" s="10"/>
      <c r="G67" s="11"/>
      <c r="H67" s="109">
        <f>D67*(1+F1)</f>
        <v>405</v>
      </c>
      <c r="I67" s="15"/>
      <c r="J67" s="10"/>
      <c r="K67" s="11"/>
      <c r="L67" s="109">
        <f>D67*(1+J1)</f>
        <v>270</v>
      </c>
    </row>
    <row r="68" spans="1:12" s="17" customFormat="1" ht="12">
      <c r="A68" s="2"/>
      <c r="B68" s="5"/>
      <c r="C68" s="6"/>
      <c r="D68" s="103"/>
      <c r="E68"/>
      <c r="F68" s="10"/>
      <c r="G68" s="11"/>
      <c r="H68" s="109"/>
      <c r="J68" s="10"/>
      <c r="K68" s="11"/>
      <c r="L68" s="109"/>
    </row>
    <row r="69" spans="1:12" s="18" customFormat="1" ht="12">
      <c r="A69" s="72" t="s">
        <v>47</v>
      </c>
      <c r="B69" s="73"/>
      <c r="C69" s="74"/>
      <c r="D69" s="114"/>
      <c r="E69"/>
      <c r="F69" s="73"/>
      <c r="G69" s="74"/>
      <c r="H69" s="114"/>
      <c r="I69"/>
      <c r="J69" s="73"/>
      <c r="K69" s="74"/>
      <c r="L69" s="114"/>
    </row>
    <row r="70" spans="1:12" ht="12">
      <c r="A70" s="28" t="s">
        <v>36</v>
      </c>
      <c r="B70" s="43">
        <v>1</v>
      </c>
      <c r="C70" s="44">
        <v>0</v>
      </c>
      <c r="D70" s="103">
        <f>B70*C70</f>
        <v>0</v>
      </c>
      <c r="F70" s="10">
        <f>B70</f>
        <v>1</v>
      </c>
      <c r="G70" s="10">
        <f>C70</f>
        <v>0</v>
      </c>
      <c r="H70" s="109">
        <f>F70*G70</f>
        <v>0</v>
      </c>
      <c r="I70" s="17"/>
      <c r="J70" s="10">
        <f>F70</f>
        <v>1</v>
      </c>
      <c r="K70" s="10">
        <f>G70</f>
        <v>0</v>
      </c>
      <c r="L70" s="109">
        <f>J70*K70</f>
        <v>0</v>
      </c>
    </row>
    <row r="71" spans="1:12" ht="12">
      <c r="A71" s="28"/>
      <c r="B71" s="5"/>
      <c r="C71" s="31"/>
      <c r="D71" s="103"/>
      <c r="G71" s="49"/>
      <c r="H71" s="109"/>
      <c r="I71" s="17"/>
      <c r="K71" s="49"/>
      <c r="L71" s="109"/>
    </row>
    <row r="72" spans="1:12" ht="12">
      <c r="A72" s="27" t="s">
        <v>52</v>
      </c>
      <c r="B72" s="5"/>
      <c r="C72" s="6"/>
      <c r="D72" s="103"/>
      <c r="H72" s="109"/>
      <c r="I72" s="17"/>
      <c r="L72" s="109"/>
    </row>
    <row r="73" spans="1:12" ht="12">
      <c r="A73" s="1" t="s">
        <v>54</v>
      </c>
      <c r="B73" s="43">
        <v>1</v>
      </c>
      <c r="C73" s="43">
        <v>0</v>
      </c>
      <c r="D73" s="103">
        <f>B73*C73</f>
        <v>0</v>
      </c>
      <c r="F73" s="10">
        <f>B73</f>
        <v>1</v>
      </c>
      <c r="G73" s="10">
        <f>C73</f>
        <v>0</v>
      </c>
      <c r="H73" s="109">
        <f>F73*G73</f>
        <v>0</v>
      </c>
      <c r="I73" s="17"/>
      <c r="J73" s="10">
        <f>F73</f>
        <v>1</v>
      </c>
      <c r="K73" s="10">
        <f>G73</f>
        <v>0</v>
      </c>
      <c r="L73" s="109">
        <f>J73*K73</f>
        <v>0</v>
      </c>
    </row>
    <row r="74" spans="1:12" ht="12">
      <c r="A74" s="27"/>
      <c r="B74" s="5"/>
      <c r="C74" s="6"/>
      <c r="D74" s="103"/>
      <c r="H74" s="109"/>
      <c r="I74" s="17"/>
      <c r="L74" s="109"/>
    </row>
    <row r="75" spans="1:12" ht="12">
      <c r="A75" s="27" t="s">
        <v>49</v>
      </c>
      <c r="B75" s="5"/>
      <c r="C75" s="6"/>
      <c r="D75" s="103"/>
      <c r="H75" s="109"/>
      <c r="I75" s="17"/>
      <c r="L75" s="109"/>
    </row>
    <row r="76" spans="1:12" ht="12">
      <c r="A76" s="28" t="s">
        <v>28</v>
      </c>
      <c r="B76" s="43">
        <v>0</v>
      </c>
      <c r="C76" s="44">
        <v>0</v>
      </c>
      <c r="D76" s="103">
        <f>B76*C76</f>
        <v>0</v>
      </c>
      <c r="F76" s="10">
        <f>B76</f>
        <v>0</v>
      </c>
      <c r="G76" s="10">
        <f>C76</f>
        <v>0</v>
      </c>
      <c r="H76" s="109">
        <f>F76*G76</f>
        <v>0</v>
      </c>
      <c r="I76" s="17"/>
      <c r="J76" s="10">
        <f>F76</f>
        <v>0</v>
      </c>
      <c r="K76" s="10">
        <f>G76</f>
        <v>0</v>
      </c>
      <c r="L76" s="109">
        <f>J76*K76</f>
        <v>0</v>
      </c>
    </row>
    <row r="77" spans="1:12" ht="12">
      <c r="A77" s="28" t="s">
        <v>20</v>
      </c>
      <c r="B77" s="43">
        <v>1</v>
      </c>
      <c r="C77" s="89">
        <v>0</v>
      </c>
      <c r="D77" s="103">
        <f>B77*C77</f>
        <v>0</v>
      </c>
      <c r="F77" s="10">
        <f>B77</f>
        <v>1</v>
      </c>
      <c r="G77" s="10">
        <f>C77</f>
        <v>0</v>
      </c>
      <c r="H77" s="109">
        <f>F77*G77</f>
        <v>0</v>
      </c>
      <c r="I77" s="17"/>
      <c r="J77" s="10">
        <f>F77</f>
        <v>1</v>
      </c>
      <c r="K77" s="10">
        <f>G77</f>
        <v>0</v>
      </c>
      <c r="L77" s="109">
        <f>J77*K77</f>
        <v>0</v>
      </c>
    </row>
    <row r="78" spans="1:12" ht="12">
      <c r="A78" s="28"/>
      <c r="B78" s="5"/>
      <c r="C78" s="8"/>
      <c r="D78" s="103"/>
      <c r="G78" s="13"/>
      <c r="H78" s="109"/>
      <c r="I78" s="17"/>
      <c r="K78" s="13"/>
      <c r="L78" s="109"/>
    </row>
    <row r="79" spans="1:12" ht="12">
      <c r="A79" s="27" t="s">
        <v>55</v>
      </c>
      <c r="B79" s="5"/>
      <c r="C79" s="8"/>
      <c r="D79" s="103"/>
      <c r="G79" s="13"/>
      <c r="H79" s="109"/>
      <c r="I79" s="17"/>
      <c r="K79" s="13"/>
      <c r="L79" s="109"/>
    </row>
    <row r="80" spans="1:12" ht="12">
      <c r="A80" s="28" t="s">
        <v>56</v>
      </c>
      <c r="B80" s="43">
        <v>0</v>
      </c>
      <c r="C80" s="45">
        <v>0</v>
      </c>
      <c r="D80" s="103">
        <v>0</v>
      </c>
      <c r="F80" s="10">
        <f>B80</f>
        <v>0</v>
      </c>
      <c r="G80" s="10">
        <f>C80</f>
        <v>0</v>
      </c>
      <c r="H80" s="117">
        <f>D80</f>
        <v>0</v>
      </c>
      <c r="I80" s="17"/>
      <c r="J80" s="10">
        <f>F80</f>
        <v>0</v>
      </c>
      <c r="K80" s="10">
        <f>G80</f>
        <v>0</v>
      </c>
      <c r="L80" s="117">
        <f>H80</f>
        <v>0</v>
      </c>
    </row>
    <row r="81" spans="1:12" ht="12">
      <c r="A81" s="28"/>
      <c r="B81" s="5"/>
      <c r="C81" s="6"/>
      <c r="D81" s="103"/>
      <c r="H81" s="109"/>
      <c r="I81" s="17"/>
      <c r="L81" s="109"/>
    </row>
    <row r="82" spans="1:12" ht="12">
      <c r="A82" s="27" t="s">
        <v>68</v>
      </c>
      <c r="B82" s="32"/>
      <c r="C82" s="30"/>
      <c r="D82" s="115">
        <f>SUM(D70:D80)</f>
        <v>0</v>
      </c>
      <c r="F82" s="50"/>
      <c r="G82" s="48"/>
      <c r="H82" s="109">
        <f>D82</f>
        <v>0</v>
      </c>
      <c r="I82" s="17"/>
      <c r="J82" s="50"/>
      <c r="K82" s="48"/>
      <c r="L82" s="109">
        <f>H82</f>
        <v>0</v>
      </c>
    </row>
    <row r="83" spans="1:12" ht="12">
      <c r="A83" s="46" t="s">
        <v>59</v>
      </c>
      <c r="B83" s="36">
        <f>D66+D67</f>
        <v>437.5</v>
      </c>
      <c r="C83" s="57">
        <f>D82</f>
        <v>0</v>
      </c>
      <c r="D83" s="115">
        <f>B83*C83</f>
        <v>0</v>
      </c>
      <c r="F83" s="51">
        <f>H66+H67</f>
        <v>525</v>
      </c>
      <c r="G83" s="56">
        <f>H82</f>
        <v>0</v>
      </c>
      <c r="H83" s="109">
        <f>F83*G83</f>
        <v>0</v>
      </c>
      <c r="I83" s="17"/>
      <c r="J83" s="51">
        <f>L66+L67</f>
        <v>350</v>
      </c>
      <c r="K83" s="56">
        <f>L82</f>
        <v>0</v>
      </c>
      <c r="L83" s="109">
        <f>J83*K83</f>
        <v>0</v>
      </c>
    </row>
    <row r="84" spans="1:12" ht="12">
      <c r="A84" s="37"/>
      <c r="B84" s="32"/>
      <c r="C84" s="31"/>
      <c r="D84" s="103"/>
      <c r="F84" s="50"/>
      <c r="G84" s="49"/>
      <c r="H84" s="109"/>
      <c r="I84" s="17"/>
      <c r="J84" s="50"/>
      <c r="K84" s="49"/>
      <c r="L84" s="109"/>
    </row>
    <row r="85" spans="1:12" ht="12">
      <c r="A85" s="76" t="s">
        <v>58</v>
      </c>
      <c r="B85" s="77"/>
      <c r="C85" s="78"/>
      <c r="D85" s="112"/>
      <c r="F85" s="77"/>
      <c r="G85" s="78"/>
      <c r="H85" s="112"/>
      <c r="J85" s="77"/>
      <c r="K85" s="78"/>
      <c r="L85" s="112"/>
    </row>
    <row r="86" spans="1:12" ht="12">
      <c r="A86" s="27" t="s">
        <v>50</v>
      </c>
      <c r="B86" s="5"/>
      <c r="C86" s="6"/>
      <c r="D86" s="103"/>
      <c r="H86" s="109"/>
      <c r="I86" s="17"/>
      <c r="L86" s="109"/>
    </row>
    <row r="87" spans="1:12" ht="12">
      <c r="A87" s="1" t="s">
        <v>51</v>
      </c>
      <c r="B87" s="43">
        <v>0</v>
      </c>
      <c r="C87" s="83">
        <v>0</v>
      </c>
      <c r="D87" s="103">
        <v>0</v>
      </c>
      <c r="F87" s="10">
        <f aca="true" t="shared" si="10" ref="F87:H89">B87</f>
        <v>0</v>
      </c>
      <c r="G87" s="10">
        <f t="shared" si="10"/>
        <v>0</v>
      </c>
      <c r="H87" s="117">
        <f t="shared" si="10"/>
        <v>0</v>
      </c>
      <c r="I87" s="17"/>
      <c r="J87" s="10">
        <f aca="true" t="shared" si="11" ref="J87:L89">F87</f>
        <v>0</v>
      </c>
      <c r="K87" s="10">
        <f t="shared" si="11"/>
        <v>0</v>
      </c>
      <c r="L87" s="117">
        <f t="shared" si="11"/>
        <v>0</v>
      </c>
    </row>
    <row r="88" spans="1:12" ht="12">
      <c r="A88" s="93" t="s">
        <v>82</v>
      </c>
      <c r="B88" s="86">
        <v>0</v>
      </c>
      <c r="C88" s="87">
        <v>0</v>
      </c>
      <c r="D88" s="103">
        <f>B88*C88</f>
        <v>0</v>
      </c>
      <c r="F88" s="10">
        <f t="shared" si="10"/>
        <v>0</v>
      </c>
      <c r="G88" s="10">
        <f t="shared" si="10"/>
        <v>0</v>
      </c>
      <c r="H88" s="117">
        <f t="shared" si="10"/>
        <v>0</v>
      </c>
      <c r="I88" s="17"/>
      <c r="J88" s="10">
        <f t="shared" si="11"/>
        <v>0</v>
      </c>
      <c r="K88" s="10">
        <f t="shared" si="11"/>
        <v>0</v>
      </c>
      <c r="L88" s="117">
        <f t="shared" si="11"/>
        <v>0</v>
      </c>
    </row>
    <row r="89" spans="1:12" ht="12">
      <c r="A89" s="93" t="s">
        <v>83</v>
      </c>
      <c r="B89" s="86">
        <v>0</v>
      </c>
      <c r="C89" s="87">
        <v>0</v>
      </c>
      <c r="D89" s="103">
        <f>B89*C89</f>
        <v>0</v>
      </c>
      <c r="F89" s="10">
        <f t="shared" si="10"/>
        <v>0</v>
      </c>
      <c r="G89" s="10">
        <f t="shared" si="10"/>
        <v>0</v>
      </c>
      <c r="H89" s="117">
        <f t="shared" si="10"/>
        <v>0</v>
      </c>
      <c r="I89" s="17"/>
      <c r="J89" s="10">
        <f t="shared" si="11"/>
        <v>0</v>
      </c>
      <c r="K89" s="10">
        <f t="shared" si="11"/>
        <v>0</v>
      </c>
      <c r="L89" s="117">
        <f t="shared" si="11"/>
        <v>0</v>
      </c>
    </row>
    <row r="90" spans="1:12" ht="12">
      <c r="A90" s="28" t="s">
        <v>74</v>
      </c>
      <c r="B90" s="90">
        <v>0</v>
      </c>
      <c r="C90" s="91">
        <f>D23+D82</f>
        <v>0</v>
      </c>
      <c r="D90" s="101">
        <f>B90*C90</f>
        <v>0</v>
      </c>
      <c r="E90" s="21"/>
      <c r="F90" s="22">
        <v>6</v>
      </c>
      <c r="G90" s="61">
        <f>H23+H82</f>
        <v>0</v>
      </c>
      <c r="H90" s="108">
        <f>F90*G90</f>
        <v>0</v>
      </c>
      <c r="I90" s="26"/>
      <c r="J90" s="22">
        <v>6</v>
      </c>
      <c r="K90" s="61">
        <f>L23+L82</f>
        <v>0</v>
      </c>
      <c r="L90" s="108">
        <f>J90*K90</f>
        <v>0</v>
      </c>
    </row>
    <row r="91" spans="1:12" ht="12">
      <c r="A91" s="28" t="s">
        <v>73</v>
      </c>
      <c r="B91" s="92">
        <v>0</v>
      </c>
      <c r="C91" s="91">
        <f>D23+D82</f>
        <v>0</v>
      </c>
      <c r="D91" s="101">
        <f>B91*C91</f>
        <v>0</v>
      </c>
      <c r="E91" s="21"/>
      <c r="F91" s="25">
        <v>8</v>
      </c>
      <c r="G91" s="61">
        <f>H23+H82</f>
        <v>0</v>
      </c>
      <c r="H91" s="108">
        <f>F91*G91</f>
        <v>0</v>
      </c>
      <c r="I91" s="26"/>
      <c r="J91" s="25">
        <v>8</v>
      </c>
      <c r="K91" s="61">
        <f>L23+L82</f>
        <v>0</v>
      </c>
      <c r="L91" s="108">
        <f>J91*K91</f>
        <v>0</v>
      </c>
    </row>
    <row r="92" spans="1:12" ht="12">
      <c r="A92" s="46"/>
      <c r="B92" s="5"/>
      <c r="C92" s="6"/>
      <c r="D92" s="103"/>
      <c r="H92" s="109"/>
      <c r="I92" s="17"/>
      <c r="L92" s="109"/>
    </row>
    <row r="93" spans="1:12" ht="12">
      <c r="A93" s="46" t="s">
        <v>69</v>
      </c>
      <c r="B93" s="5"/>
      <c r="C93" s="6"/>
      <c r="D93" s="103">
        <f>SUM(D86:D92)</f>
        <v>0</v>
      </c>
      <c r="H93" s="109">
        <f>SUM(H86:H92)</f>
        <v>0</v>
      </c>
      <c r="I93" s="17"/>
      <c r="L93" s="109">
        <f>SUM(L86:L92)</f>
        <v>0</v>
      </c>
    </row>
    <row r="94" spans="1:12" s="17" customFormat="1" ht="15">
      <c r="A94" s="70"/>
      <c r="B94" s="10"/>
      <c r="C94" s="11"/>
      <c r="D94" s="109"/>
      <c r="F94" s="10"/>
      <c r="G94" s="11"/>
      <c r="H94" s="109"/>
      <c r="J94" s="10"/>
      <c r="K94" s="11"/>
      <c r="L94" s="109"/>
    </row>
    <row r="95" spans="1:12" ht="15">
      <c r="A95" s="3" t="s">
        <v>15</v>
      </c>
      <c r="B95" s="34"/>
      <c r="C95" s="35"/>
      <c r="D95" s="116">
        <f>SUM(D24,D63,D83,D93)</f>
        <v>0</v>
      </c>
      <c r="E95" s="62"/>
      <c r="F95" s="34"/>
      <c r="G95" s="35"/>
      <c r="H95" s="116">
        <f>SUM(H24,H63,H83,H93)</f>
        <v>0</v>
      </c>
      <c r="I95" s="62"/>
      <c r="J95" s="34"/>
      <c r="K95" s="35"/>
      <c r="L95" s="116">
        <f>SUM(L24,L63,L83,L93)</f>
        <v>0</v>
      </c>
    </row>
  </sheetData>
  <sheetProtection/>
  <mergeCells count="3">
    <mergeCell ref="F1:H1"/>
    <mergeCell ref="J1:L1"/>
    <mergeCell ref="B1:D1"/>
  </mergeCells>
  <printOptions gridLines="1"/>
  <pageMargins left="0.75" right="0.75" top="1" bottom="1" header="0.5" footer="0.5"/>
  <pageSetup fitToHeight="2" fitToWidth="1" horizontalDpi="300" verticalDpi="300" orientation="landscape" scale="72"/>
  <headerFooter alignWithMargins="0">
    <oddHeader>&amp;CPage &amp;P of &amp;N</oddHeader>
    <oddFooter>&amp;L&amp;F&amp;C&amp;D&amp;T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IBM_USER</dc:creator>
  <cp:keywords/>
  <dc:description/>
  <cp:lastModifiedBy>Natasha Noy</cp:lastModifiedBy>
  <cp:lastPrinted>2004-02-25T19:50:02Z</cp:lastPrinted>
  <dcterms:created xsi:type="dcterms:W3CDTF">2004-02-24T22:55:28Z</dcterms:created>
  <dcterms:modified xsi:type="dcterms:W3CDTF">2012-12-21T18:07:55Z</dcterms:modified>
  <cp:category/>
  <cp:version/>
  <cp:contentType/>
  <cp:contentStatus/>
</cp:coreProperties>
</file>